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hidden" name="DV-IDENTITY-0" sheetId="1" r:id="rId4"/>
    <sheet state="visible" name="道後" sheetId="2" r:id="rId5"/>
    <sheet state="visible" name="重信" sheetId="3" r:id="rId6"/>
    <sheet state="visible" name="余戸" sheetId="4" r:id="rId7"/>
  </sheets>
  <definedNames>
    <definedName hidden="1" localSheetId="2" name="Z_F54B6ABA_9A69_4CA3_9EC5_EE349827BA53_.wvu.FilterData">'重信'!$BE$2</definedName>
  </definedNames>
  <calcPr/>
  <customWorkbookViews>
    <customWorkbookView activeSheetId="0" maximized="1" windowHeight="0" windowWidth="0" guid="{F54B6ABA-9A69-4CA3-9EC5-EE349827BA53}" name="芙美"/>
  </customWorkbookViews>
</workbook>
</file>

<file path=xl/sharedStrings.xml><?xml version="1.0" encoding="utf-8"?>
<sst xmlns="http://schemas.openxmlformats.org/spreadsheetml/2006/main" count="387" uniqueCount="120">
  <si>
    <t>AAAAAF/5/9A=</t>
  </si>
  <si>
    <r>
      <rPr>
        <rFont val="HiraKakuPro-W3"/>
        <color rgb="FFE06666"/>
        <sz val="18.0"/>
      </rPr>
      <t>2023年道後</t>
    </r>
    <r>
      <rPr>
        <rFont val="HiraKakuPro-W3"/>
        <color rgb="FFE06666"/>
        <sz val="18.0"/>
      </rPr>
      <t>校</t>
    </r>
    <r>
      <rPr>
        <rFont val="HiraKakuPro-W3"/>
        <color rgb="FFE06666"/>
        <sz val="18.0"/>
      </rPr>
      <t xml:space="preserve"> Lesson Schedule</t>
    </r>
  </si>
  <si>
    <t>TEL : 089-908-4115 / E-MAIL : dogo@enjoy-amic.com</t>
  </si>
  <si>
    <t>営業時間 : 平日 12:00〜21:00 ／ 土曜 10:00〜19:00</t>
  </si>
  <si>
    <t>曜日</t>
  </si>
  <si>
    <t>月</t>
  </si>
  <si>
    <t>火</t>
  </si>
  <si>
    <t>水</t>
  </si>
  <si>
    <t>木</t>
  </si>
  <si>
    <t>金</t>
  </si>
  <si>
    <t>土</t>
  </si>
  <si>
    <t>講師</t>
  </si>
  <si>
    <t>Alex</t>
  </si>
  <si>
    <t>Chiaki</t>
  </si>
  <si>
    <t>Tirta</t>
  </si>
  <si>
    <t>Mika</t>
  </si>
  <si>
    <t>Kenneth</t>
  </si>
  <si>
    <t>Rui</t>
  </si>
  <si>
    <t>時間</t>
  </si>
  <si>
    <t>【コース案内】</t>
  </si>
  <si>
    <t>《幼児》</t>
  </si>
  <si>
    <t>・</t>
  </si>
  <si>
    <t>WOW1-3（3歳〜6歳）</t>
  </si>
  <si>
    <t>《小中高校生》</t>
  </si>
  <si>
    <t>TZ1~4（小中学生）</t>
  </si>
  <si>
    <t>英語塾</t>
  </si>
  <si>
    <t>10時</t>
  </si>
  <si>
    <t>《親子》</t>
  </si>
  <si>
    <t>P&amp;C（3歳までのお子様と保護者）</t>
  </si>
  <si>
    <t>Impact（中高生）</t>
  </si>
  <si>
    <t>（小学生〜高校生、資格試験対策）</t>
  </si>
  <si>
    <t>Phonics5</t>
  </si>
  <si>
    <t>《小学生》</t>
  </si>
  <si>
    <t>STARTER（初心者）</t>
  </si>
  <si>
    <t>《おとな》</t>
  </si>
  <si>
    <t>A１（入門）〜 C3（上級）</t>
  </si>
  <si>
    <t>プログラミング教室</t>
  </si>
  <si>
    <t>EOW3-6（高学年）</t>
  </si>
  <si>
    <t>TOEIC</t>
  </si>
  <si>
    <t>英語学童</t>
  </si>
  <si>
    <t>11時</t>
  </si>
  <si>
    <t>EOW1-2（低学年）</t>
  </si>
  <si>
    <t>通訳</t>
  </si>
  <si>
    <t>R&amp;W 3</t>
  </si>
  <si>
    <t>Phonics（音声と文字の規則性を学ぶレッスン）</t>
  </si>
  <si>
    <t>《個別》</t>
  </si>
  <si>
    <t>プライベート（1人）</t>
  </si>
  <si>
    <t>R&amp;W（読み書きの習得に特化したレッスン）</t>
  </si>
  <si>
    <t>セミプライベート（2人以上）</t>
  </si>
  <si>
    <t>12時</t>
  </si>
  <si>
    <t>EOW3</t>
  </si>
  <si>
    <t>13時</t>
  </si>
  <si>
    <t>P</t>
  </si>
  <si>
    <r>
      <rPr>
        <rFont val="HiraKakuPro-W3"/>
        <color theme="1"/>
        <sz val="12.0"/>
      </rPr>
      <t xml:space="preserve">B1
</t>
    </r>
    <r>
      <rPr>
        <rFont val="HiraKakuPro-W3"/>
        <color theme="1"/>
        <sz val="7.0"/>
      </rPr>
      <t>大人英会話中級</t>
    </r>
  </si>
  <si>
    <t>14時</t>
  </si>
  <si>
    <t>15時</t>
  </si>
  <si>
    <t>Starter</t>
  </si>
  <si>
    <t>16時</t>
  </si>
  <si>
    <t>EOW1</t>
  </si>
  <si>
    <t>R&amp;W 4</t>
  </si>
  <si>
    <t>WOW1</t>
  </si>
  <si>
    <t>Phonics1</t>
  </si>
  <si>
    <t>EOW2</t>
  </si>
  <si>
    <t>WOW2</t>
  </si>
  <si>
    <t>Phonics2</t>
  </si>
  <si>
    <t>17時</t>
  </si>
  <si>
    <t>EOW4</t>
  </si>
  <si>
    <t>SP</t>
  </si>
  <si>
    <t>小中学生
英会話</t>
  </si>
  <si>
    <t>R&amp;W 2</t>
  </si>
  <si>
    <r>
      <rPr>
        <rFont val="HiraKakuPro-W3"/>
        <color theme="1"/>
        <sz val="8.0"/>
      </rPr>
      <t>プログラミング</t>
    </r>
    <r>
      <rPr>
        <rFont val="HiraKakuPro-W3"/>
        <color theme="1"/>
        <sz val="12.0"/>
      </rPr>
      <t xml:space="preserve">
</t>
    </r>
    <r>
      <rPr>
        <rFont val="HiraKakuPro-W3"/>
        <color theme="1"/>
        <sz val="8.0"/>
      </rPr>
      <t>アドバンス</t>
    </r>
  </si>
  <si>
    <t>18時</t>
  </si>
  <si>
    <t>EOW5</t>
  </si>
  <si>
    <t>中高生
英会話</t>
  </si>
  <si>
    <t>19時</t>
  </si>
  <si>
    <t>20時</t>
  </si>
  <si>
    <r>
      <rPr>
        <rFont val="HiraKakuPro-W3"/>
        <color theme="1"/>
        <sz val="12.0"/>
      </rPr>
      <t xml:space="preserve">B1
</t>
    </r>
    <r>
      <rPr>
        <rFont val="HiraKakuPro-W3"/>
        <color theme="1"/>
        <sz val="7.0"/>
      </rPr>
      <t>大人英会話中級</t>
    </r>
  </si>
  <si>
    <r>
      <rPr>
        <rFont val="HiraKakuPro-W3"/>
        <color theme="1"/>
        <sz val="12.0"/>
      </rPr>
      <t xml:space="preserve">A2
</t>
    </r>
    <r>
      <rPr>
        <rFont val="HiraKakuPro-W3"/>
        <color theme="1"/>
        <sz val="7.0"/>
      </rPr>
      <t>大人英会話初級</t>
    </r>
  </si>
  <si>
    <t>無料体験レッスン実施中！</t>
  </si>
  <si>
    <t>新規レッスンの開講やお時間変更など、受付までお気軽にご相談ください</t>
  </si>
  <si>
    <r>
      <rPr>
        <rFont val="HiraKakuPro-W3"/>
        <color rgb="FFE06666"/>
        <sz val="18.0"/>
      </rPr>
      <t xml:space="preserve">2023年　</t>
    </r>
    <r>
      <rPr>
        <rFont val="HiraKakuPro-W3"/>
        <color rgb="FF00B0F0"/>
        <sz val="18.0"/>
      </rPr>
      <t>重信校</t>
    </r>
    <r>
      <rPr>
        <rFont val="HiraKakuPro-W3"/>
        <color rgb="FFE06666"/>
        <sz val="18.0"/>
      </rPr>
      <t xml:space="preserve"> Lesson Schedule</t>
    </r>
  </si>
  <si>
    <t>アミック重信校</t>
  </si>
  <si>
    <t>TEL : 089-960-5667 / E-MAIL : shigenobu@enjoy-amic.com</t>
  </si>
  <si>
    <t>Jason</t>
  </si>
  <si>
    <t>Hisae</t>
  </si>
  <si>
    <t>Ayaka</t>
  </si>
  <si>
    <t>《中高校生》</t>
  </si>
  <si>
    <t>TZ 1-4（中学生）</t>
  </si>
  <si>
    <t>中高生クラス</t>
  </si>
  <si>
    <t>（小学生-高校生、資格試験対策）</t>
  </si>
  <si>
    <r>
      <rPr>
        <rFont val="HiraKakuPro-W3"/>
        <color theme="1"/>
        <sz val="13.0"/>
      </rPr>
      <t xml:space="preserve">C1
</t>
    </r>
    <r>
      <rPr>
        <rFont val="HiraKakuPro-W3"/>
        <color theme="1"/>
        <sz val="9.0"/>
      </rPr>
      <t>大人英会話上級</t>
    </r>
  </si>
  <si>
    <r>
      <rPr>
        <rFont val="HiraKakuPro-W3"/>
        <color theme="1"/>
        <sz val="13.0"/>
      </rPr>
      <t xml:space="preserve">B1
</t>
    </r>
    <r>
      <rPr>
        <rFont val="HiraKakuPro-W3"/>
        <color theme="1"/>
        <sz val="9.0"/>
      </rPr>
      <t>大人英会話中級</t>
    </r>
  </si>
  <si>
    <t>中学生
英会話</t>
  </si>
  <si>
    <t>Phonics3</t>
  </si>
  <si>
    <t>大人用
初級英文法</t>
  </si>
  <si>
    <r>
      <rPr>
        <rFont val="HiraKakuPro-W3"/>
        <color theme="1"/>
        <sz val="13.0"/>
      </rPr>
      <t xml:space="preserve">A2+
</t>
    </r>
    <r>
      <rPr>
        <rFont val="HiraKakuPro-W3"/>
        <color theme="1"/>
        <sz val="9.0"/>
      </rPr>
      <t>大人英会話中級</t>
    </r>
  </si>
  <si>
    <t>高校生
英会話</t>
  </si>
  <si>
    <r>
      <rPr>
        <rFont val="HiraKakuPro-W3"/>
        <color theme="1"/>
        <sz val="13.0"/>
      </rPr>
      <t xml:space="preserve">A2+
</t>
    </r>
    <r>
      <rPr>
        <rFont val="HiraKakuPro-W3"/>
        <color theme="1"/>
        <sz val="9.0"/>
      </rPr>
      <t>大人英会話中級</t>
    </r>
  </si>
  <si>
    <r>
      <rPr>
        <rFont val="HiraKakuPro-W3"/>
        <color theme="1"/>
        <sz val="13.0"/>
      </rPr>
      <t xml:space="preserve">C1
</t>
    </r>
    <r>
      <rPr>
        <rFont val="HiraKakuPro-W3"/>
        <color theme="1"/>
        <sz val="9.0"/>
      </rPr>
      <t>大人英会話上級</t>
    </r>
  </si>
  <si>
    <r>
      <rPr>
        <rFont val="HiraKakuPro-W3"/>
        <color theme="1"/>
        <sz val="13.0"/>
      </rPr>
      <t xml:space="preserve">C1
</t>
    </r>
    <r>
      <rPr>
        <rFont val="HiraKakuPro-W3"/>
        <color theme="1"/>
        <sz val="9.0"/>
      </rPr>
      <t>大人英会話上級</t>
    </r>
  </si>
  <si>
    <t>新規レッスンの開講やお時間変更等、受付までお気軽にご相談下さい。</t>
  </si>
  <si>
    <r>
      <rPr>
        <rFont val="HiraKakuPro-W3"/>
        <color rgb="FFE06666"/>
        <sz val="18.0"/>
      </rPr>
      <t>2023年</t>
    </r>
    <r>
      <rPr>
        <rFont val="HiraKakuPro-W3"/>
        <color rgb="FF9900FF"/>
        <sz val="18.0"/>
      </rPr>
      <t>余戸校</t>
    </r>
    <r>
      <rPr>
        <rFont val="HiraKakuPro-W3"/>
        <color rgb="FFE06666"/>
        <sz val="18.0"/>
      </rPr>
      <t xml:space="preserve"> Lesson Schedule</t>
    </r>
  </si>
  <si>
    <t>アミック余戸校</t>
  </si>
  <si>
    <t>TEL : 089-973-2076 / E-MAIL : yogo@enjoy-amic.com</t>
  </si>
  <si>
    <t>営業時間 : 火曜〜金曜 12:00〜21:00／土曜 10:00〜18:00</t>
  </si>
  <si>
    <t>Satomi/Rui</t>
  </si>
  <si>
    <t>Joe</t>
  </si>
  <si>
    <t>Satomi/Amy</t>
  </si>
  <si>
    <t>Satomi</t>
  </si>
  <si>
    <t>EOW3-6（中学生）</t>
  </si>
  <si>
    <r>
      <rPr>
        <rFont val="HiraKakuPro-W3"/>
        <color theme="1"/>
        <sz val="13.0"/>
      </rPr>
      <t xml:space="preserve">C1
</t>
    </r>
    <r>
      <rPr>
        <rFont val="HiraKakuPro-W3"/>
        <color theme="1"/>
        <sz val="9.0"/>
      </rPr>
      <t>大人英会話上級</t>
    </r>
  </si>
  <si>
    <t>WOW3</t>
  </si>
  <si>
    <t>中高生
TZ3</t>
  </si>
  <si>
    <r>
      <rPr>
        <rFont val="HiraKakuPro-W3"/>
        <color theme="1"/>
        <sz val="13.0"/>
      </rPr>
      <t xml:space="preserve">B1
</t>
    </r>
    <r>
      <rPr>
        <rFont val="HiraKakuPro-W3"/>
        <color theme="1"/>
        <sz val="9.0"/>
      </rPr>
      <t>大人英会話上級</t>
    </r>
  </si>
  <si>
    <t>R&amp;W3</t>
  </si>
  <si>
    <t>TZstarter</t>
  </si>
  <si>
    <t>中高生
TZ2</t>
  </si>
  <si>
    <t>中高生
IC2</t>
  </si>
  <si>
    <r>
      <rPr>
        <rFont val="HiraKakuPro-W3"/>
        <color theme="1"/>
        <sz val="13.0"/>
      </rPr>
      <t xml:space="preserve">C1
</t>
    </r>
    <r>
      <rPr>
        <rFont val="HiraKakuPro-W3"/>
        <color theme="1"/>
        <sz val="9.0"/>
      </rPr>
      <t>大人英会話中級</t>
    </r>
  </si>
  <si>
    <t>中高生
TZ1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</si>
</sst>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3">
    <font>
      <sz val="11.0"/>
      <color theme="1"/>
      <name val="Calibri"/>
      <scheme val="minor"/>
    </font>
    <font>
      <color theme="1"/>
      <name val="Calibri"/>
      <scheme val="minor"/>
    </font>
    <font>
      <sz val="11.0"/>
      <color rgb="FF000000"/>
      <name val="MS PGothic"/>
    </font>
    <font>
      <sz val="18.0"/>
      <color rgb="FFE06666"/>
      <name val="HiraKakuPro-W3"/>
    </font>
    <font>
      <color rgb="FFE06666"/>
      <name val="HiraKakuPro-W3"/>
    </font>
    <font>
      <color rgb="FFE06666"/>
      <name val="Calibri"/>
      <scheme val="minor"/>
    </font>
    <font>
      <sz val="10.0"/>
      <color rgb="FFE06666"/>
      <name val="HiraKakuPro-W3"/>
    </font>
    <font>
      <u/>
      <sz val="10.0"/>
      <color rgb="FFE06666"/>
      <name val="HiraKakuPro-W3"/>
    </font>
    <font>
      <u/>
      <sz val="10.0"/>
      <color rgb="FFE06666"/>
      <name val="HiraKakuPro-W3"/>
    </font>
    <font>
      <u/>
      <color rgb="FFE06666"/>
      <name val="HiraKakuPro-W3"/>
    </font>
    <font>
      <u/>
      <sz val="11.0"/>
      <color rgb="FFE06666"/>
      <name val="HiraKakuPro-W3"/>
    </font>
    <font>
      <sz val="11.0"/>
      <color theme="1"/>
      <name val="HiraKakuPro-W3"/>
    </font>
    <font>
      <sz val="11.0"/>
      <color rgb="FFFF0000"/>
      <name val="HiraKakuPro-W3"/>
    </font>
    <font>
      <u/>
      <sz val="11.0"/>
      <color rgb="FF1155CC"/>
      <name val="HiraKakuPro-W3"/>
    </font>
    <font>
      <u/>
      <sz val="11.0"/>
      <color rgb="FF1155CC"/>
      <name val="HiraKakuPro-W3"/>
    </font>
    <font>
      <color theme="1"/>
      <name val="HiraKakuPro-W3"/>
    </font>
    <font>
      <u/>
      <color rgb="FF1155CC"/>
      <name val="HiraKakuPro-W3"/>
    </font>
    <font>
      <sz val="36.0"/>
      <color rgb="FFFF0000"/>
      <name val="HiraKakuPro-W3"/>
    </font>
    <font>
      <u/>
      <color rgb="FF1155CC"/>
      <name val="HiraKakuPro-W3"/>
    </font>
    <font>
      <sz val="10.0"/>
      <color theme="1"/>
      <name val="HiraKakuPro-W3"/>
    </font>
    <font/>
    <font>
      <sz val="13.0"/>
      <color theme="1"/>
      <name val="HiraKakuPro-W3"/>
    </font>
    <font>
      <sz val="14.0"/>
      <color theme="1"/>
      <name val="HiraKakuPro-W3"/>
    </font>
    <font>
      <sz val="12.0"/>
      <color theme="1"/>
      <name val="HiraKakuPro-W3"/>
    </font>
    <font>
      <sz val="10.0"/>
      <color rgb="FF000000"/>
      <name val="HiraKakuPro-W3"/>
    </font>
    <font>
      <sz val="11.0"/>
      <color theme="1"/>
      <name val="Calibri"/>
    </font>
    <font>
      <color rgb="FFFF0000"/>
      <name val="HiraKakuPro-W3"/>
    </font>
    <font>
      <sz val="42.0"/>
      <color rgb="FFE06666"/>
      <name val="HiraKakuPro-W3"/>
    </font>
    <font>
      <sz val="24.0"/>
      <color rgb="FFFF0000"/>
      <name val="HiraKakuPro-W3"/>
    </font>
    <font>
      <color rgb="FFFF0000"/>
      <name val="Calibri"/>
      <scheme val="minor"/>
    </font>
    <font>
      <sz val="10.0"/>
      <color rgb="FFFF0000"/>
      <name val="HiraKakuPro-W3"/>
    </font>
    <font>
      <u/>
      <sz val="10.0"/>
      <color rgb="FF1155CC"/>
      <name val="HiraKakuPro-W3"/>
    </font>
    <font>
      <u/>
      <sz val="10.0"/>
      <color rgb="FF1155CC"/>
      <name val="HiraKakuPro-W3"/>
    </font>
  </fonts>
  <fills count="19">
    <fill>
      <patternFill patternType="none"/>
    </fill>
    <fill>
      <patternFill patternType="lightGray"/>
    </fill>
    <fill>
      <patternFill patternType="solid">
        <fgColor rgb="FFFFF2CC"/>
        <bgColor rgb="FFFFF2CC"/>
      </patternFill>
    </fill>
    <fill>
      <patternFill patternType="solid">
        <fgColor rgb="FFD9D9D9"/>
        <bgColor rgb="FFD9D9D9"/>
      </patternFill>
    </fill>
    <fill>
      <patternFill patternType="solid">
        <fgColor rgb="FFFF66CC"/>
        <bgColor rgb="FFFF66CC"/>
      </patternFill>
    </fill>
    <fill>
      <patternFill patternType="solid">
        <fgColor rgb="FF5B95F5"/>
        <bgColor rgb="FF5B95F5"/>
      </patternFill>
    </fill>
    <fill>
      <patternFill patternType="solid">
        <fgColor rgb="FFB1EAFF"/>
        <bgColor rgb="FFB1EAFF"/>
      </patternFill>
    </fill>
    <fill>
      <patternFill patternType="solid">
        <fgColor rgb="FFDD7E6B"/>
        <bgColor rgb="FFDD7E6B"/>
      </patternFill>
    </fill>
    <fill>
      <patternFill patternType="solid">
        <fgColor rgb="FFB7FF9A"/>
        <bgColor rgb="FFB7FF9A"/>
      </patternFill>
    </fill>
    <fill>
      <patternFill patternType="solid">
        <fgColor rgb="FFFFFFFF"/>
        <bgColor rgb="FFFFFFFF"/>
      </patternFill>
    </fill>
    <fill>
      <patternFill patternType="solid">
        <fgColor rgb="FFFFF07E"/>
        <bgColor rgb="FFFFF07E"/>
      </patternFill>
    </fill>
    <fill>
      <patternFill patternType="solid">
        <fgColor rgb="FFB7A7E0"/>
        <bgColor rgb="FFB7A7E0"/>
      </patternFill>
    </fill>
    <fill>
      <patternFill patternType="solid">
        <fgColor rgb="FFFFB170"/>
        <bgColor rgb="FFFFB170"/>
      </patternFill>
    </fill>
    <fill>
      <patternFill patternType="solid">
        <fgColor rgb="FFD5A6BD"/>
        <bgColor rgb="FFD5A6BD"/>
      </patternFill>
    </fill>
    <fill>
      <patternFill patternType="solid">
        <fgColor rgb="FFEE9797"/>
        <bgColor rgb="FFEE9797"/>
      </patternFill>
    </fill>
    <fill>
      <patternFill patternType="solid">
        <fgColor rgb="FFFDE9D9"/>
        <bgColor rgb="FFFDE9D9"/>
      </patternFill>
    </fill>
    <fill>
      <patternFill patternType="solid">
        <fgColor rgb="FF79AAFC"/>
        <bgColor rgb="FF79AAFC"/>
      </patternFill>
    </fill>
    <fill>
      <patternFill patternType="solid">
        <fgColor theme="0"/>
        <bgColor theme="0"/>
      </patternFill>
    </fill>
    <fill>
      <patternFill patternType="solid">
        <fgColor rgb="FFFF72B0"/>
        <bgColor rgb="FFFF72B0"/>
      </patternFill>
    </fill>
  </fills>
  <borders count="22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65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vertical="center"/>
    </xf>
    <xf borderId="0" fillId="0" fontId="3" numFmtId="0" xfId="0" applyAlignment="1" applyFont="1">
      <alignment readingOrder="0" shrinkToFit="0" vertical="center" wrapText="0"/>
    </xf>
    <xf borderId="0" fillId="0" fontId="4" numFmtId="0" xfId="0" applyFont="1"/>
    <xf borderId="0" fillId="0" fontId="5" numFmtId="0" xfId="0" applyFont="1"/>
    <xf borderId="0" fillId="0" fontId="6" numFmtId="0" xfId="0" applyAlignment="1" applyFont="1">
      <alignment readingOrder="0"/>
    </xf>
    <xf borderId="0" fillId="0" fontId="6" numFmtId="0" xfId="0" applyFont="1"/>
    <xf borderId="0" fillId="0" fontId="7" numFmtId="0" xfId="0" applyAlignment="1" applyFont="1">
      <alignment horizontal="right" readingOrder="0"/>
    </xf>
    <xf borderId="0" fillId="0" fontId="8" numFmtId="0" xfId="0" applyAlignment="1" applyFont="1">
      <alignment readingOrder="0"/>
    </xf>
    <xf borderId="0" fillId="0" fontId="9" numFmtId="0" xfId="0" applyAlignment="1" applyFont="1">
      <alignment readingOrder="0"/>
    </xf>
    <xf borderId="0" fillId="0" fontId="10" numFmtId="0" xfId="0" applyAlignment="1" applyFont="1">
      <alignment readingOrder="0"/>
    </xf>
    <xf borderId="0" fillId="0" fontId="11" numFmtId="0" xfId="0" applyAlignment="1" applyFont="1">
      <alignment readingOrder="0" vertical="top"/>
    </xf>
    <xf borderId="0" fillId="0" fontId="11" numFmtId="0" xfId="0" applyAlignment="1" applyFont="1">
      <alignment horizontal="left" readingOrder="0"/>
    </xf>
    <xf borderId="0" fillId="0" fontId="12" numFmtId="0" xfId="0" applyAlignment="1" applyFont="1">
      <alignment readingOrder="0"/>
    </xf>
    <xf borderId="0" fillId="0" fontId="11" numFmtId="0" xfId="0" applyAlignment="1" applyFont="1">
      <alignment readingOrder="0"/>
    </xf>
    <xf borderId="0" fillId="0" fontId="11" numFmtId="0" xfId="0" applyFont="1"/>
    <xf borderId="0" fillId="0" fontId="13" numFmtId="0" xfId="0" applyAlignment="1" applyFont="1">
      <alignment horizontal="right" readingOrder="0"/>
    </xf>
    <xf borderId="0" fillId="0" fontId="14" numFmtId="0" xfId="0" applyAlignment="1" applyFont="1">
      <alignment readingOrder="0"/>
    </xf>
    <xf borderId="0" fillId="0" fontId="15" numFmtId="0" xfId="0" applyFont="1"/>
    <xf borderId="0" fillId="0" fontId="16" numFmtId="0" xfId="0" applyAlignment="1" applyFont="1">
      <alignment readingOrder="0"/>
    </xf>
    <xf borderId="0" fillId="0" fontId="11" numFmtId="0" xfId="0" applyAlignment="1" applyFont="1">
      <alignment readingOrder="0" shrinkToFit="0" vertical="center" wrapText="0"/>
    </xf>
    <xf borderId="0" fillId="0" fontId="17" numFmtId="0" xfId="0" applyAlignment="1" applyFont="1">
      <alignment readingOrder="0" shrinkToFit="0" vertical="center" wrapText="0"/>
    </xf>
    <xf borderId="0" fillId="0" fontId="15" numFmtId="0" xfId="0" applyAlignment="1" applyFont="1">
      <alignment readingOrder="0"/>
    </xf>
    <xf borderId="0" fillId="0" fontId="18" numFmtId="0" xfId="0" applyAlignment="1" applyFont="1">
      <alignment horizontal="right" readingOrder="0"/>
    </xf>
    <xf borderId="1" fillId="2" fontId="19" numFmtId="0" xfId="0" applyAlignment="1" applyBorder="1" applyFill="1" applyFont="1">
      <alignment horizontal="center" readingOrder="0" vertical="center"/>
    </xf>
    <xf borderId="2" fillId="0" fontId="20" numFmtId="0" xfId="0" applyBorder="1" applyFont="1"/>
    <xf borderId="3" fillId="0" fontId="20" numFmtId="0" xfId="0" applyBorder="1" applyFont="1"/>
    <xf borderId="1" fillId="2" fontId="21" numFmtId="0" xfId="0" applyAlignment="1" applyBorder="1" applyFont="1">
      <alignment horizontal="center" readingOrder="0" vertical="center"/>
    </xf>
    <xf borderId="1" fillId="0" fontId="21" numFmtId="0" xfId="0" applyAlignment="1" applyBorder="1" applyFont="1">
      <alignment horizontal="center" readingOrder="0" vertical="center"/>
    </xf>
    <xf borderId="1" fillId="0" fontId="22" numFmtId="0" xfId="0" applyAlignment="1" applyBorder="1" applyFont="1">
      <alignment horizontal="center" readingOrder="0" vertical="center"/>
    </xf>
    <xf borderId="4" fillId="2" fontId="19" numFmtId="0" xfId="0" applyAlignment="1" applyBorder="1" applyFont="1">
      <alignment horizontal="center" readingOrder="0" vertical="center"/>
    </xf>
    <xf borderId="5" fillId="0" fontId="20" numFmtId="0" xfId="0" applyBorder="1" applyFont="1"/>
    <xf borderId="4" fillId="3" fontId="15" numFmtId="0" xfId="0" applyBorder="1" applyFill="1" applyFont="1"/>
    <xf borderId="6" fillId="0" fontId="19" numFmtId="0" xfId="0" applyAlignment="1" applyBorder="1" applyFont="1">
      <alignment readingOrder="0" vertical="center"/>
    </xf>
    <xf borderId="7" fillId="0" fontId="15" numFmtId="0" xfId="0" applyAlignment="1" applyBorder="1" applyFont="1">
      <alignment vertical="center"/>
    </xf>
    <xf borderId="7" fillId="0" fontId="19" numFmtId="0" xfId="0" applyAlignment="1" applyBorder="1" applyFont="1">
      <alignment readingOrder="0" vertical="center"/>
    </xf>
    <xf borderId="8" fillId="0" fontId="15" numFmtId="0" xfId="0" applyAlignment="1" applyBorder="1" applyFont="1">
      <alignment vertical="center"/>
    </xf>
    <xf borderId="4" fillId="3" fontId="23" numFmtId="0" xfId="0" applyAlignment="1" applyBorder="1" applyFont="1">
      <alignment horizontal="center" readingOrder="0" vertical="center"/>
    </xf>
    <xf borderId="9" fillId="0" fontId="20" numFmtId="0" xfId="0" applyBorder="1" applyFont="1"/>
    <xf borderId="10" fillId="0" fontId="20" numFmtId="0" xfId="0" applyBorder="1" applyFont="1"/>
    <xf borderId="11" fillId="0" fontId="20" numFmtId="0" xfId="0" applyBorder="1" applyFont="1"/>
    <xf borderId="4" fillId="0" fontId="20" numFmtId="0" xfId="0" applyBorder="1" applyFont="1"/>
    <xf borderId="12" fillId="0" fontId="19" numFmtId="0" xfId="0" applyAlignment="1" applyBorder="1" applyFont="1">
      <alignment readingOrder="0" vertical="center"/>
    </xf>
    <xf borderId="0" fillId="0" fontId="19" numFmtId="0" xfId="0" applyAlignment="1" applyFont="1">
      <alignment readingOrder="0" vertical="center"/>
    </xf>
    <xf borderId="0" fillId="4" fontId="19" numFmtId="0" xfId="0" applyAlignment="1" applyFill="1" applyFont="1">
      <alignment horizontal="center" readingOrder="0" vertical="center"/>
    </xf>
    <xf borderId="0" fillId="0" fontId="15" numFmtId="0" xfId="0" applyAlignment="1" applyFont="1">
      <alignment vertical="center"/>
    </xf>
    <xf borderId="0" fillId="0" fontId="19" numFmtId="0" xfId="0" applyAlignment="1" applyFont="1">
      <alignment vertical="center"/>
    </xf>
    <xf borderId="0" fillId="5" fontId="19" numFmtId="0" xfId="0" applyAlignment="1" applyFill="1" applyFont="1">
      <alignment horizontal="center" readingOrder="0" vertical="center"/>
    </xf>
    <xf borderId="0" fillId="6" fontId="19" numFmtId="0" xfId="0" applyAlignment="1" applyFill="1" applyFont="1">
      <alignment horizontal="center" readingOrder="0" vertical="center"/>
    </xf>
    <xf borderId="13" fillId="0" fontId="15" numFmtId="0" xfId="0" applyAlignment="1" applyBorder="1" applyFont="1">
      <alignment vertical="center"/>
    </xf>
    <xf borderId="4" fillId="2" fontId="22" numFmtId="0" xfId="0" applyAlignment="1" applyBorder="1" applyFont="1">
      <alignment horizontal="center" readingOrder="0" vertical="center"/>
    </xf>
    <xf borderId="0" fillId="0" fontId="15" numFmtId="0" xfId="0" applyAlignment="1" applyFont="1">
      <alignment readingOrder="0" vertical="center"/>
    </xf>
    <xf borderId="0" fillId="7" fontId="19" numFmtId="0" xfId="0" applyAlignment="1" applyFill="1" applyFont="1">
      <alignment horizontal="center" readingOrder="0" vertical="center"/>
    </xf>
    <xf borderId="0" fillId="0" fontId="24" numFmtId="0" xfId="0" applyAlignment="1" applyFont="1">
      <alignment horizontal="left" readingOrder="0" vertical="center"/>
    </xf>
    <xf borderId="4" fillId="8" fontId="23" numFmtId="0" xfId="0" applyAlignment="1" applyBorder="1" applyFill="1" applyFont="1">
      <alignment horizontal="center" readingOrder="0" vertical="center"/>
    </xf>
    <xf borderId="0" fillId="9" fontId="23" numFmtId="0" xfId="0" applyFill="1" applyFont="1"/>
    <xf borderId="0" fillId="10" fontId="19" numFmtId="0" xfId="0" applyAlignment="1" applyFill="1" applyFont="1">
      <alignment horizontal="center" readingOrder="0" vertical="center"/>
    </xf>
    <xf borderId="0" fillId="11" fontId="19" numFmtId="0" xfId="0" applyAlignment="1" applyFill="1" applyFont="1">
      <alignment horizontal="center" readingOrder="0" vertical="center"/>
    </xf>
    <xf borderId="0" fillId="12" fontId="19" numFmtId="0" xfId="0" applyAlignment="1" applyFill="1" applyFont="1">
      <alignment horizontal="center" readingOrder="0" vertical="center"/>
    </xf>
    <xf borderId="12" fillId="0" fontId="15" numFmtId="0" xfId="0" applyAlignment="1" applyBorder="1" applyFont="1">
      <alignment readingOrder="0" vertical="center"/>
    </xf>
    <xf borderId="0" fillId="0" fontId="19" numFmtId="0" xfId="0" applyAlignment="1" applyFont="1">
      <alignment horizontal="left" readingOrder="0" vertical="center"/>
    </xf>
    <xf borderId="0" fillId="13" fontId="19" numFmtId="0" xfId="0" applyAlignment="1" applyFill="1" applyFont="1">
      <alignment horizontal="center" readingOrder="0" vertical="center"/>
    </xf>
    <xf borderId="0" fillId="14" fontId="19" numFmtId="0" xfId="0" applyAlignment="1" applyFill="1" applyFont="1">
      <alignment horizontal="center" readingOrder="0" vertical="center"/>
    </xf>
    <xf borderId="14" fillId="2" fontId="22" numFmtId="0" xfId="0" applyAlignment="1" applyBorder="1" applyFont="1">
      <alignment horizontal="center" readingOrder="0" vertical="center"/>
    </xf>
    <xf borderId="15" fillId="0" fontId="20" numFmtId="0" xfId="0" applyBorder="1" applyFont="1"/>
    <xf borderId="16" fillId="0" fontId="20" numFmtId="0" xfId="0" applyBorder="1" applyFont="1"/>
    <xf borderId="0" fillId="15" fontId="19" numFmtId="0" xfId="0" applyAlignment="1" applyFill="1" applyFont="1">
      <alignment horizontal="center" readingOrder="0" vertical="center"/>
    </xf>
    <xf borderId="0" fillId="13" fontId="23" numFmtId="0" xfId="0" applyAlignment="1" applyFont="1">
      <alignment horizontal="center" readingOrder="0" vertical="center"/>
    </xf>
    <xf borderId="12" fillId="0" fontId="15" numFmtId="0" xfId="0" applyAlignment="1" applyBorder="1" applyFont="1">
      <alignment vertical="center"/>
    </xf>
    <xf borderId="0" fillId="8" fontId="19" numFmtId="0" xfId="0" applyAlignment="1" applyFont="1">
      <alignment horizontal="center" readingOrder="0" vertical="center"/>
    </xf>
    <xf borderId="0" fillId="0" fontId="19" numFmtId="0" xfId="0" applyAlignment="1" applyFont="1">
      <alignment horizontal="center" readingOrder="0" vertical="center"/>
    </xf>
    <xf borderId="4" fillId="0" fontId="15" numFmtId="0" xfId="0" applyAlignment="1" applyBorder="1" applyFont="1">
      <alignment horizontal="center" readingOrder="0" vertical="center"/>
    </xf>
    <xf borderId="4" fillId="0" fontId="15" numFmtId="0" xfId="0" applyBorder="1" applyFont="1"/>
    <xf borderId="17" fillId="0" fontId="23" numFmtId="0" xfId="0" applyBorder="1" applyFont="1"/>
    <xf borderId="7" fillId="0" fontId="20" numFmtId="0" xfId="0" applyBorder="1" applyFont="1"/>
    <xf borderId="18" fillId="0" fontId="20" numFmtId="0" xfId="0" applyBorder="1" applyFont="1"/>
    <xf borderId="17" fillId="0" fontId="23" numFmtId="0" xfId="0" applyAlignment="1" applyBorder="1" applyFont="1">
      <alignment horizontal="center" readingOrder="0" vertical="center"/>
    </xf>
    <xf borderId="0" fillId="10" fontId="23" numFmtId="0" xfId="0" applyAlignment="1" applyFont="1">
      <alignment horizontal="center" readingOrder="0" vertical="center"/>
    </xf>
    <xf borderId="14" fillId="0" fontId="23" numFmtId="0" xfId="0" applyAlignment="1" applyBorder="1" applyFont="1">
      <alignment horizontal="center" readingOrder="0" vertical="center"/>
    </xf>
    <xf borderId="4" fillId="0" fontId="23" numFmtId="0" xfId="0" applyAlignment="1" applyBorder="1" applyFont="1">
      <alignment horizontal="center" readingOrder="0" vertical="center"/>
    </xf>
    <xf borderId="4" fillId="0" fontId="23" numFmtId="0" xfId="0" applyBorder="1" applyFont="1"/>
    <xf borderId="14" fillId="0" fontId="23" numFmtId="0" xfId="0" applyAlignment="1" applyBorder="1" applyFont="1">
      <alignment horizontal="center"/>
    </xf>
    <xf borderId="4" fillId="11" fontId="23" numFmtId="0" xfId="0" applyAlignment="1" applyBorder="1" applyFont="1">
      <alignment horizontal="center" readingOrder="0" vertical="center"/>
    </xf>
    <xf borderId="14" fillId="0" fontId="23" numFmtId="0" xfId="0" applyBorder="1" applyFont="1"/>
    <xf borderId="4" fillId="10" fontId="23" numFmtId="0" xfId="0" applyAlignment="1" applyBorder="1" applyFont="1">
      <alignment horizontal="center" readingOrder="0" vertical="center"/>
    </xf>
    <xf borderId="4" fillId="4" fontId="23" numFmtId="0" xfId="0" applyAlignment="1" applyBorder="1" applyFont="1">
      <alignment horizontal="center" readingOrder="0" vertical="center"/>
    </xf>
    <xf borderId="14" fillId="6" fontId="23" numFmtId="0" xfId="0" applyAlignment="1" applyBorder="1" applyFont="1">
      <alignment horizontal="center" readingOrder="0" vertical="center"/>
    </xf>
    <xf borderId="14" fillId="16" fontId="23" numFmtId="0" xfId="0" applyAlignment="1" applyBorder="1" applyFill="1" applyFont="1">
      <alignment horizontal="center" readingOrder="0" vertical="center"/>
    </xf>
    <xf borderId="14" fillId="12" fontId="23" numFmtId="0" xfId="0" applyAlignment="1" applyBorder="1" applyFont="1">
      <alignment horizontal="center" readingOrder="0" vertical="center"/>
    </xf>
    <xf borderId="4" fillId="16" fontId="23" numFmtId="0" xfId="0" applyAlignment="1" applyBorder="1" applyFont="1">
      <alignment horizontal="center" readingOrder="0" vertical="center"/>
    </xf>
    <xf borderId="14" fillId="0" fontId="23" numFmtId="0" xfId="0" applyAlignment="1" applyBorder="1" applyFont="1">
      <alignment horizontal="center" readingOrder="0" vertical="top"/>
    </xf>
    <xf borderId="14" fillId="0" fontId="23" numFmtId="0" xfId="0" applyAlignment="1" applyBorder="1" applyFont="1">
      <alignment horizontal="center"/>
    </xf>
    <xf borderId="4" fillId="0" fontId="23" numFmtId="0" xfId="0" applyAlignment="1" applyBorder="1" applyFont="1">
      <alignment horizontal="center" readingOrder="0" vertical="top"/>
    </xf>
    <xf borderId="0" fillId="0" fontId="23" numFmtId="0" xfId="0" applyAlignment="1" applyFont="1">
      <alignment horizontal="center" readingOrder="0" vertical="top"/>
    </xf>
    <xf borderId="5" fillId="0" fontId="23" numFmtId="0" xfId="0" applyAlignment="1" applyBorder="1" applyFont="1">
      <alignment horizontal="center" readingOrder="0" vertical="top"/>
    </xf>
    <xf borderId="14" fillId="3" fontId="23" numFmtId="0" xfId="0" applyBorder="1" applyFont="1"/>
    <xf borderId="4" fillId="0" fontId="25" numFmtId="0" xfId="0" applyBorder="1" applyFont="1"/>
    <xf borderId="9" fillId="0" fontId="23" numFmtId="0" xfId="0" applyAlignment="1" applyBorder="1" applyFont="1">
      <alignment horizontal="center" readingOrder="0" vertical="top"/>
    </xf>
    <xf borderId="10" fillId="0" fontId="23" numFmtId="0" xfId="0" applyAlignment="1" applyBorder="1" applyFont="1">
      <alignment horizontal="center" readingOrder="0" vertical="top"/>
    </xf>
    <xf borderId="11" fillId="0" fontId="23" numFmtId="0" xfId="0" applyAlignment="1" applyBorder="1" applyFont="1">
      <alignment horizontal="center" readingOrder="0" vertical="top"/>
    </xf>
    <xf borderId="0" fillId="0" fontId="15" numFmtId="0" xfId="0" applyAlignment="1" applyFont="1">
      <alignment horizontal="right"/>
    </xf>
    <xf borderId="0" fillId="0" fontId="23" numFmtId="0" xfId="0" applyAlignment="1" applyFont="1">
      <alignment readingOrder="0"/>
    </xf>
    <xf borderId="0" fillId="0" fontId="23" numFmtId="0" xfId="0" applyFont="1"/>
    <xf borderId="0" fillId="0" fontId="26" numFmtId="0" xfId="0" applyAlignment="1" applyFont="1">
      <alignment readingOrder="0"/>
    </xf>
    <xf borderId="0" fillId="0" fontId="27" numFmtId="0" xfId="0" applyAlignment="1" applyFont="1">
      <alignment readingOrder="0" shrinkToFit="0" vertical="center" wrapText="0"/>
    </xf>
    <xf borderId="0" fillId="0" fontId="28" numFmtId="0" xfId="0" applyAlignment="1" applyFont="1">
      <alignment readingOrder="0"/>
    </xf>
    <xf borderId="0" fillId="0" fontId="22" numFmtId="0" xfId="0" applyAlignment="1" applyFont="1">
      <alignment readingOrder="0" vertical="top"/>
    </xf>
    <xf borderId="14" fillId="2" fontId="19" numFmtId="0" xfId="0" applyAlignment="1" applyBorder="1" applyFont="1">
      <alignment horizontal="center" readingOrder="0" vertical="center"/>
    </xf>
    <xf borderId="8" fillId="0" fontId="15" numFmtId="0" xfId="0" applyBorder="1" applyFont="1"/>
    <xf borderId="15" fillId="3" fontId="21" numFmtId="0" xfId="0" applyBorder="1" applyFont="1"/>
    <xf borderId="14" fillId="3" fontId="21" numFmtId="0" xfId="0" applyBorder="1" applyFont="1"/>
    <xf borderId="13" fillId="0" fontId="15" numFmtId="0" xfId="0" applyBorder="1" applyFont="1"/>
    <xf borderId="0" fillId="0" fontId="1" numFmtId="0" xfId="0" applyAlignment="1" applyFont="1">
      <alignment readingOrder="0"/>
    </xf>
    <xf borderId="14" fillId="4" fontId="21" numFmtId="0" xfId="0" applyAlignment="1" applyBorder="1" applyFont="1">
      <alignment horizontal="center" readingOrder="0" vertical="center"/>
    </xf>
    <xf borderId="4" fillId="11" fontId="21" numFmtId="0" xfId="0" applyAlignment="1" applyBorder="1" applyFont="1">
      <alignment horizontal="center" readingOrder="0" vertical="center"/>
    </xf>
    <xf borderId="14" fillId="0" fontId="21" numFmtId="0" xfId="0" applyBorder="1" applyFont="1"/>
    <xf borderId="0" fillId="3" fontId="21" numFmtId="0" xfId="0" applyFont="1"/>
    <xf borderId="4" fillId="8" fontId="21" numFmtId="0" xfId="0" applyAlignment="1" applyBorder="1" applyFont="1">
      <alignment horizontal="center" readingOrder="0" vertical="center"/>
    </xf>
    <xf borderId="19" fillId="0" fontId="15" numFmtId="0" xfId="0" applyAlignment="1" applyBorder="1" applyFont="1">
      <alignment vertical="center"/>
    </xf>
    <xf borderId="20" fillId="0" fontId="15" numFmtId="0" xfId="0" applyAlignment="1" applyBorder="1" applyFont="1">
      <alignment vertical="center"/>
    </xf>
    <xf borderId="20" fillId="8" fontId="19" numFmtId="0" xfId="0" applyAlignment="1" applyBorder="1" applyFont="1">
      <alignment horizontal="center" readingOrder="0" vertical="center"/>
    </xf>
    <xf borderId="20" fillId="0" fontId="19" numFmtId="0" xfId="0" applyAlignment="1" applyBorder="1" applyFont="1">
      <alignment readingOrder="0" vertical="center"/>
    </xf>
    <xf borderId="20" fillId="0" fontId="19" numFmtId="0" xfId="0" applyAlignment="1" applyBorder="1" applyFont="1">
      <alignment vertical="center"/>
    </xf>
    <xf borderId="20" fillId="0" fontId="19" numFmtId="0" xfId="0" applyAlignment="1" applyBorder="1" applyFont="1">
      <alignment horizontal="center" readingOrder="0" vertical="center"/>
    </xf>
    <xf borderId="21" fillId="0" fontId="15" numFmtId="0" xfId="0" applyBorder="1" applyFont="1"/>
    <xf borderId="0" fillId="0" fontId="21" numFmtId="0" xfId="0" applyFont="1"/>
    <xf borderId="4" fillId="0" fontId="21" numFmtId="0" xfId="0" applyAlignment="1" applyBorder="1" applyFont="1">
      <alignment horizontal="center" readingOrder="0" vertical="center"/>
    </xf>
    <xf borderId="14" fillId="0" fontId="21" numFmtId="0" xfId="0" applyAlignment="1" applyBorder="1" applyFont="1">
      <alignment horizontal="center" readingOrder="0" vertical="center"/>
    </xf>
    <xf borderId="4" fillId="0" fontId="21" numFmtId="0" xfId="0" applyBorder="1" applyFont="1"/>
    <xf borderId="14" fillId="0" fontId="21" numFmtId="0" xfId="0" applyAlignment="1" applyBorder="1" applyFont="1">
      <alignment horizontal="center"/>
    </xf>
    <xf borderId="4" fillId="17" fontId="21" numFmtId="0" xfId="0" applyAlignment="1" applyBorder="1" applyFill="1" applyFont="1">
      <alignment horizontal="center" readingOrder="0" vertical="center"/>
    </xf>
    <xf borderId="14" fillId="0" fontId="21" numFmtId="0" xfId="0" applyAlignment="1" applyBorder="1" applyFont="1">
      <alignment readingOrder="0"/>
    </xf>
    <xf borderId="14" fillId="10" fontId="21" numFmtId="0" xfId="0" applyAlignment="1" applyBorder="1" applyFont="1">
      <alignment horizontal="center" readingOrder="0" vertical="center"/>
    </xf>
    <xf borderId="4" fillId="0" fontId="21" numFmtId="0" xfId="0" applyAlignment="1" applyBorder="1" applyFont="1">
      <alignment horizontal="center"/>
    </xf>
    <xf borderId="14" fillId="5" fontId="21" numFmtId="0" xfId="0" applyAlignment="1" applyBorder="1" applyFont="1">
      <alignment horizontal="center" readingOrder="0" vertical="center"/>
    </xf>
    <xf borderId="4" fillId="0" fontId="25" numFmtId="0" xfId="0" applyBorder="1" applyFont="1"/>
    <xf borderId="14" fillId="6" fontId="21" numFmtId="0" xfId="0" applyAlignment="1" applyBorder="1" applyFont="1">
      <alignment horizontal="center" readingOrder="0" vertical="center"/>
    </xf>
    <xf borderId="14" fillId="9" fontId="21" numFmtId="0" xfId="0" applyAlignment="1" applyBorder="1" applyFont="1">
      <alignment horizontal="center" readingOrder="0" vertical="center"/>
    </xf>
    <xf borderId="0" fillId="0" fontId="26" numFmtId="0" xfId="0" applyFont="1"/>
    <xf borderId="0" fillId="0" fontId="29" numFmtId="0" xfId="0" applyAlignment="1" applyFont="1">
      <alignment readingOrder="0"/>
    </xf>
    <xf borderId="0" fillId="0" fontId="30" numFmtId="0" xfId="0" applyAlignment="1" applyFont="1">
      <alignment readingOrder="0"/>
    </xf>
    <xf borderId="0" fillId="0" fontId="19" numFmtId="0" xfId="0" applyFont="1"/>
    <xf borderId="0" fillId="0" fontId="31" numFmtId="0" xfId="0" applyAlignment="1" applyFont="1">
      <alignment horizontal="right" readingOrder="0"/>
    </xf>
    <xf borderId="0" fillId="0" fontId="32" numFmtId="0" xfId="0" applyAlignment="1" applyFont="1">
      <alignment readingOrder="0"/>
    </xf>
    <xf borderId="0" fillId="0" fontId="19" numFmtId="0" xfId="0" applyAlignment="1" applyFont="1">
      <alignment readingOrder="0" vertical="top"/>
    </xf>
    <xf borderId="0" fillId="0" fontId="19" numFmtId="0" xfId="0" applyAlignment="1" applyFont="1">
      <alignment horizontal="left" readingOrder="0"/>
    </xf>
    <xf borderId="0" fillId="0" fontId="19" numFmtId="0" xfId="0" applyAlignment="1" applyFont="1">
      <alignment readingOrder="0"/>
    </xf>
    <xf borderId="1" fillId="2" fontId="23" numFmtId="0" xfId="0" applyAlignment="1" applyBorder="1" applyFont="1">
      <alignment horizontal="center" readingOrder="0" vertical="center"/>
    </xf>
    <xf borderId="1" fillId="3" fontId="23" numFmtId="0" xfId="0" applyAlignment="1" applyBorder="1" applyFont="1">
      <alignment horizontal="center" readingOrder="0" vertical="center"/>
    </xf>
    <xf borderId="1" fillId="0" fontId="23" numFmtId="0" xfId="0" applyAlignment="1" applyBorder="1" applyFont="1">
      <alignment horizontal="center" readingOrder="0" vertical="center"/>
    </xf>
    <xf borderId="14" fillId="3" fontId="21" numFmtId="0" xfId="0" applyAlignment="1" applyBorder="1" applyFont="1">
      <alignment horizontal="center" readingOrder="0" vertical="center"/>
    </xf>
    <xf borderId="14" fillId="11" fontId="21" numFmtId="0" xfId="0" applyAlignment="1" applyBorder="1" applyFont="1">
      <alignment horizontal="center" readingOrder="0" vertical="center"/>
    </xf>
    <xf borderId="15" fillId="18" fontId="21" numFmtId="0" xfId="0" applyAlignment="1" applyBorder="1" applyFill="1" applyFont="1">
      <alignment horizontal="center" readingOrder="0" vertical="center"/>
    </xf>
    <xf borderId="14" fillId="17" fontId="21" numFmtId="0" xfId="0" applyAlignment="1" applyBorder="1" applyFont="1">
      <alignment horizontal="center" readingOrder="0" vertical="center"/>
    </xf>
    <xf borderId="7" fillId="3" fontId="21" numFmtId="0" xfId="0" applyBorder="1" applyFont="1"/>
    <xf borderId="7" fillId="0" fontId="21" numFmtId="0" xfId="0" applyBorder="1" applyFont="1"/>
    <xf borderId="4" fillId="3" fontId="21" numFmtId="0" xfId="0" applyAlignment="1" applyBorder="1" applyFont="1">
      <alignment horizontal="center" vertical="center"/>
    </xf>
    <xf borderId="4" fillId="0" fontId="21" numFmtId="0" xfId="0" applyAlignment="1" applyBorder="1" applyFont="1">
      <alignment horizontal="center" vertical="center"/>
    </xf>
    <xf borderId="14" fillId="3" fontId="21" numFmtId="0" xfId="0" applyAlignment="1" applyBorder="1" applyFont="1">
      <alignment horizontal="center" vertical="center"/>
    </xf>
    <xf borderId="14" fillId="0" fontId="21" numFmtId="0" xfId="0" applyAlignment="1" applyBorder="1" applyFont="1">
      <alignment horizontal="center" vertical="center"/>
    </xf>
    <xf borderId="15" fillId="9" fontId="21" numFmtId="0" xfId="0" applyAlignment="1" applyBorder="1" applyFont="1">
      <alignment horizontal="center" readingOrder="0" vertical="center"/>
    </xf>
    <xf borderId="14" fillId="16" fontId="21" numFmtId="0" xfId="0" applyAlignment="1" applyBorder="1" applyFont="1">
      <alignment horizontal="center" readingOrder="0" vertical="center"/>
    </xf>
    <xf borderId="14" fillId="8" fontId="21" numFmtId="0" xfId="0" applyAlignment="1" applyBorder="1" applyFont="1">
      <alignment horizontal="center" readingOrder="0" vertical="center"/>
    </xf>
    <xf borderId="0" fillId="0" fontId="21" numFmtId="0" xfId="0" applyAlignment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66</xdr:col>
      <xdr:colOff>0</xdr:colOff>
      <xdr:row>1</xdr:row>
      <xdr:rowOff>0</xdr:rowOff>
    </xdr:from>
    <xdr:ext cx="190500" cy="571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62</xdr:col>
      <xdr:colOff>0</xdr:colOff>
      <xdr:row>1</xdr:row>
      <xdr:rowOff>0</xdr:rowOff>
    </xdr:from>
    <xdr:ext cx="190500" cy="57150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52</xdr:col>
      <xdr:colOff>0</xdr:colOff>
      <xdr:row>1</xdr:row>
      <xdr:rowOff>0</xdr:rowOff>
    </xdr:from>
    <xdr:ext cx="200025" cy="666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56" width="8.71"/>
  </cols>
  <sheetData>
    <row r="1" ht="12.75" customHeight="1">
      <c r="A1" s="1" t="str">
        <f>IF(#REF!,"AAAAAH/avgA=",0)</f>
        <v>#REF!</v>
      </c>
      <c r="B1" s="1" t="str">
        <f>AND(#REF!,"AAAAAH/avgE=")</f>
        <v>#REF!</v>
      </c>
      <c r="C1" s="1" t="str">
        <f>AND(#REF!,"AAAAAH/avgI=")</f>
        <v>#REF!</v>
      </c>
      <c r="D1" s="1" t="str">
        <f>AND(#REF!,"AAAAAH/avgM=")</f>
        <v>#REF!</v>
      </c>
      <c r="E1" s="1" t="str">
        <f>AND(#REF!,"AAAAAH/avgQ=")</f>
        <v>#REF!</v>
      </c>
      <c r="F1" s="1" t="str">
        <f>AND(#REF!,"AAAAAH/avgU=")</f>
        <v>#REF!</v>
      </c>
      <c r="G1" s="1" t="str">
        <f>AND(#REF!,"AAAAAH/avgY=")</f>
        <v>#REF!</v>
      </c>
      <c r="H1" s="1" t="str">
        <f>AND(#REF!,"AAAAAH/avgc=")</f>
        <v>#REF!</v>
      </c>
      <c r="I1" s="1" t="str">
        <f>AND(#REF!,"AAAAAH/avgg=")</f>
        <v>#REF!</v>
      </c>
      <c r="J1" s="1" t="str">
        <f>AND(#REF!,"AAAAAH/avgk=")</f>
        <v>#REF!</v>
      </c>
      <c r="K1" s="1" t="str">
        <f>AND(#REF!,"AAAAAH/avgo=")</f>
        <v>#REF!</v>
      </c>
      <c r="L1" s="1" t="str">
        <f>AND(#REF!,"AAAAAH/avgs=")</f>
        <v>#REF!</v>
      </c>
      <c r="M1" s="1" t="str">
        <f>AND(#REF!,"AAAAAH/avgw=")</f>
        <v>#REF!</v>
      </c>
      <c r="N1" s="1" t="str">
        <f>AND(#REF!,"AAAAAH/avg0=")</f>
        <v>#REF!</v>
      </c>
      <c r="O1" s="1" t="str">
        <f>AND(#REF!,"AAAAAH/avg4=")</f>
        <v>#REF!</v>
      </c>
      <c r="P1" s="1" t="str">
        <f>AND(#REF!,"AAAAAH/avg8=")</f>
        <v>#REF!</v>
      </c>
      <c r="Q1" s="1" t="str">
        <f>AND(#REF!,"AAAAAH/avhA=")</f>
        <v>#REF!</v>
      </c>
      <c r="R1" s="1" t="str">
        <f>IF(#REF!,"AAAAAH/avhE=",0)</f>
        <v>#REF!</v>
      </c>
      <c r="S1" s="1" t="str">
        <f>AND(#REF!,"AAAAAH/avhI=")</f>
        <v>#REF!</v>
      </c>
      <c r="T1" s="1" t="str">
        <f>AND(#REF!,"AAAAAH/avhM=")</f>
        <v>#REF!</v>
      </c>
      <c r="U1" s="1" t="str">
        <f>AND(#REF!,"AAAAAH/avhQ=")</f>
        <v>#REF!</v>
      </c>
      <c r="V1" s="1" t="str">
        <f>AND(#REF!,"AAAAAH/avhU=")</f>
        <v>#REF!</v>
      </c>
      <c r="W1" s="1" t="str">
        <f>AND(#REF!,"AAAAAH/avhY=")</f>
        <v>#REF!</v>
      </c>
      <c r="X1" s="1" t="str">
        <f>AND(#REF!,"AAAAAH/avhc=")</f>
        <v>#REF!</v>
      </c>
      <c r="Y1" s="1" t="str">
        <f>AND(#REF!,"AAAAAH/avhg=")</f>
        <v>#REF!</v>
      </c>
      <c r="Z1" s="1" t="str">
        <f>AND(#REF!,"AAAAAH/avhk=")</f>
        <v>#REF!</v>
      </c>
      <c r="AA1" s="1" t="str">
        <f>AND(#REF!,"AAAAAH/avho=")</f>
        <v>#REF!</v>
      </c>
      <c r="AB1" s="1" t="str">
        <f>AND(#REF!,"AAAAAH/avhs=")</f>
        <v>#REF!</v>
      </c>
      <c r="AC1" s="1" t="str">
        <f>AND(#REF!,"AAAAAH/avhw=")</f>
        <v>#REF!</v>
      </c>
      <c r="AD1" s="1" t="str">
        <f>AND(#REF!,"AAAAAH/avh0=")</f>
        <v>#REF!</v>
      </c>
      <c r="AE1" s="1" t="str">
        <f>AND(#REF!,"AAAAAH/avh4=")</f>
        <v>#REF!</v>
      </c>
      <c r="AF1" s="1" t="str">
        <f>AND(#REF!,"AAAAAH/avh8=")</f>
        <v>#REF!</v>
      </c>
      <c r="AG1" s="1" t="str">
        <f>AND(#REF!,"AAAAAH/aviA=")</f>
        <v>#REF!</v>
      </c>
      <c r="AH1" s="1" t="str">
        <f>AND(#REF!,"AAAAAH/aviE=")</f>
        <v>#REF!</v>
      </c>
      <c r="AI1" s="1" t="str">
        <f>IF(#REF!,"AAAAAH/aviI=",0)</f>
        <v>#REF!</v>
      </c>
      <c r="AJ1" s="1" t="str">
        <f>AND(#REF!,"AAAAAH/aviM=")</f>
        <v>#REF!</v>
      </c>
      <c r="AK1" s="1" t="str">
        <f>AND(#REF!,"AAAAAH/aviQ=")</f>
        <v>#REF!</v>
      </c>
      <c r="AL1" s="1" t="str">
        <f>AND(#REF!,"AAAAAH/aviU=")</f>
        <v>#REF!</v>
      </c>
      <c r="AM1" s="1" t="str">
        <f>AND(#REF!,"AAAAAH/aviY=")</f>
        <v>#REF!</v>
      </c>
      <c r="AN1" s="1" t="str">
        <f>AND(#REF!,"AAAAAH/avic=")</f>
        <v>#REF!</v>
      </c>
      <c r="AO1" s="1" t="str">
        <f>AND(#REF!,"AAAAAH/avig=")</f>
        <v>#REF!</v>
      </c>
      <c r="AP1" s="1" t="str">
        <f>AND(#REF!,"AAAAAH/avik=")</f>
        <v>#REF!</v>
      </c>
      <c r="AQ1" s="1" t="str">
        <f>AND(#REF!,"AAAAAH/avio=")</f>
        <v>#REF!</v>
      </c>
      <c r="AR1" s="1" t="str">
        <f>AND(#REF!,"AAAAAH/avis=")</f>
        <v>#REF!</v>
      </c>
      <c r="AS1" s="1" t="str">
        <f>AND(#REF!,"AAAAAH/aviw=")</f>
        <v>#REF!</v>
      </c>
      <c r="AT1" s="1" t="str">
        <f>AND(#REF!,"AAAAAH/avi0=")</f>
        <v>#REF!</v>
      </c>
      <c r="AU1" s="1" t="str">
        <f>AND(#REF!,"AAAAAH/avi4=")</f>
        <v>#REF!</v>
      </c>
      <c r="AV1" s="1" t="str">
        <f>AND(#REF!,"AAAAAH/avi8=")</f>
        <v>#REF!</v>
      </c>
      <c r="AW1" s="1" t="str">
        <f>AND(#REF!,"AAAAAH/avjA=")</f>
        <v>#REF!</v>
      </c>
      <c r="AX1" s="1" t="str">
        <f>AND(#REF!,"AAAAAH/avjE=")</f>
        <v>#REF!</v>
      </c>
      <c r="AY1" s="1" t="str">
        <f>AND(#REF!,"AAAAAH/avjI=")</f>
        <v>#REF!</v>
      </c>
      <c r="AZ1" s="1" t="str">
        <f>IF(#REF!,"AAAAAH/avjM=",0)</f>
        <v>#REF!</v>
      </c>
      <c r="BA1" s="1" t="str">
        <f>AND(#REF!,"AAAAAH/avjQ=")</f>
        <v>#REF!</v>
      </c>
      <c r="BB1" s="1" t="str">
        <f>AND(#REF!,"AAAAAH/avjU=")</f>
        <v>#REF!</v>
      </c>
      <c r="BC1" s="1" t="str">
        <f>AND(#REF!,"AAAAAH/avjY=")</f>
        <v>#REF!</v>
      </c>
      <c r="BD1" s="1" t="str">
        <f>AND(#REF!,"AAAAAH/avjc=")</f>
        <v>#REF!</v>
      </c>
      <c r="BE1" s="1" t="str">
        <f>AND(#REF!,"AAAAAH/avjg=")</f>
        <v>#REF!</v>
      </c>
      <c r="BF1" s="1" t="str">
        <f>AND(#REF!,"AAAAAH/avjk=")</f>
        <v>#REF!</v>
      </c>
      <c r="BG1" s="1" t="str">
        <f>AND(#REF!,"AAAAAH/avjo=")</f>
        <v>#REF!</v>
      </c>
      <c r="BH1" s="1" t="str">
        <f>AND(#REF!,"AAAAAH/avjs=")</f>
        <v>#REF!</v>
      </c>
      <c r="BI1" s="1" t="str">
        <f>AND(#REF!,"AAAAAH/avjw=")</f>
        <v>#REF!</v>
      </c>
      <c r="BJ1" s="1" t="str">
        <f>AND(#REF!,"AAAAAH/avj0=")</f>
        <v>#REF!</v>
      </c>
      <c r="BK1" s="1" t="str">
        <f>AND(#REF!,"AAAAAH/avj4=")</f>
        <v>#REF!</v>
      </c>
      <c r="BL1" s="1" t="str">
        <f>AND(#REF!,"AAAAAH/avj8=")</f>
        <v>#REF!</v>
      </c>
      <c r="BM1" s="1" t="str">
        <f>AND(#REF!,"AAAAAH/avkA=")</f>
        <v>#REF!</v>
      </c>
      <c r="BN1" s="1" t="str">
        <f>AND(#REF!,"AAAAAH/avkE=")</f>
        <v>#REF!</v>
      </c>
      <c r="BO1" s="1" t="str">
        <f>AND(#REF!,"AAAAAH/avkI=")</f>
        <v>#REF!</v>
      </c>
      <c r="BP1" s="1" t="str">
        <f>AND(#REF!,"AAAAAH/avkM=")</f>
        <v>#REF!</v>
      </c>
      <c r="BQ1" s="1" t="str">
        <f>IF(#REF!,"AAAAAH/avkQ=",0)</f>
        <v>#REF!</v>
      </c>
      <c r="BR1" s="1" t="str">
        <f>AND(#REF!,"AAAAAH/avkU=")</f>
        <v>#REF!</v>
      </c>
      <c r="BS1" s="1" t="str">
        <f>AND(#REF!,"AAAAAH/avkY=")</f>
        <v>#REF!</v>
      </c>
      <c r="BT1" s="1" t="str">
        <f>AND(#REF!,"AAAAAH/avkc=")</f>
        <v>#REF!</v>
      </c>
      <c r="BU1" s="1" t="str">
        <f>AND(#REF!,"AAAAAH/avkg=")</f>
        <v>#REF!</v>
      </c>
      <c r="BV1" s="1" t="str">
        <f>AND(#REF!,"AAAAAH/avkk=")</f>
        <v>#REF!</v>
      </c>
      <c r="BW1" s="1" t="str">
        <f>AND(#REF!,"AAAAAH/avko=")</f>
        <v>#REF!</v>
      </c>
      <c r="BX1" s="1" t="str">
        <f>AND(#REF!,"AAAAAH/avks=")</f>
        <v>#REF!</v>
      </c>
      <c r="BY1" s="1" t="str">
        <f>AND(#REF!,"AAAAAH/avkw=")</f>
        <v>#REF!</v>
      </c>
      <c r="BZ1" s="1" t="str">
        <f>AND(#REF!,"AAAAAH/avk0=")</f>
        <v>#REF!</v>
      </c>
      <c r="CA1" s="1" t="str">
        <f>AND(#REF!,"AAAAAH/avk4=")</f>
        <v>#REF!</v>
      </c>
      <c r="CB1" s="1" t="str">
        <f>AND(#REF!,"AAAAAH/avk8=")</f>
        <v>#REF!</v>
      </c>
      <c r="CC1" s="1" t="str">
        <f>AND(#REF!,"AAAAAH/avlA=")</f>
        <v>#REF!</v>
      </c>
      <c r="CD1" s="1" t="str">
        <f>AND(#REF!,"AAAAAH/avlE=")</f>
        <v>#REF!</v>
      </c>
      <c r="CE1" s="1" t="str">
        <f>AND(#REF!,"AAAAAH/avlI=")</f>
        <v>#REF!</v>
      </c>
      <c r="CF1" s="1" t="str">
        <f>AND(#REF!,"AAAAAH/avlM=")</f>
        <v>#REF!</v>
      </c>
      <c r="CG1" s="1" t="str">
        <f>AND(#REF!,"AAAAAH/avlQ=")</f>
        <v>#REF!</v>
      </c>
      <c r="CH1" s="1" t="str">
        <f>IF(#REF!,"AAAAAH/avlU=",0)</f>
        <v>#REF!</v>
      </c>
      <c r="CI1" s="1" t="str">
        <f>AND(#REF!,"AAAAAH/avlY=")</f>
        <v>#REF!</v>
      </c>
      <c r="CJ1" s="1" t="str">
        <f>AND(#REF!,"AAAAAH/avlc=")</f>
        <v>#REF!</v>
      </c>
      <c r="CK1" s="1" t="str">
        <f>AND(#REF!,"AAAAAH/avlg=")</f>
        <v>#REF!</v>
      </c>
      <c r="CL1" s="1" t="str">
        <f>AND(#REF!,"AAAAAH/avlk=")</f>
        <v>#REF!</v>
      </c>
      <c r="CM1" s="1" t="str">
        <f>AND(#REF!,"AAAAAH/avlo=")</f>
        <v>#REF!</v>
      </c>
      <c r="CN1" s="1" t="str">
        <f>AND(#REF!,"AAAAAH/avls=")</f>
        <v>#REF!</v>
      </c>
      <c r="CO1" s="1" t="str">
        <f>AND(#REF!,"AAAAAH/avlw=")</f>
        <v>#REF!</v>
      </c>
      <c r="CP1" s="1" t="str">
        <f>AND(#REF!,"AAAAAH/avl0=")</f>
        <v>#REF!</v>
      </c>
      <c r="CQ1" s="1" t="str">
        <f>AND(#REF!,"AAAAAH/avl4=")</f>
        <v>#REF!</v>
      </c>
      <c r="CR1" s="1" t="str">
        <f>AND(#REF!,"AAAAAH/avl8=")</f>
        <v>#REF!</v>
      </c>
      <c r="CS1" s="1" t="str">
        <f>AND(#REF!,"AAAAAH/avmA=")</f>
        <v>#REF!</v>
      </c>
      <c r="CT1" s="1" t="str">
        <f>AND(#REF!,"AAAAAH/avmE=")</f>
        <v>#REF!</v>
      </c>
      <c r="CU1" s="1" t="str">
        <f>AND(#REF!,"AAAAAH/avmI=")</f>
        <v>#REF!</v>
      </c>
      <c r="CV1" s="1" t="str">
        <f>AND(#REF!,"AAAAAH/avmM=")</f>
        <v>#REF!</v>
      </c>
      <c r="CW1" s="1" t="str">
        <f>AND(#REF!,"AAAAAH/avmQ=")</f>
        <v>#REF!</v>
      </c>
      <c r="CX1" s="1" t="str">
        <f>AND(#REF!,"AAAAAH/avmU=")</f>
        <v>#REF!</v>
      </c>
      <c r="CY1" s="1" t="str">
        <f>IF(#REF!,"AAAAAH/avmY=",0)</f>
        <v>#REF!</v>
      </c>
      <c r="CZ1" s="1" t="str">
        <f>AND(#REF!,"AAAAAH/avmc=")</f>
        <v>#REF!</v>
      </c>
      <c r="DA1" s="1" t="str">
        <f>AND(#REF!,"AAAAAH/avmg=")</f>
        <v>#REF!</v>
      </c>
      <c r="DB1" s="1" t="str">
        <f>AND(#REF!,"AAAAAH/avmk=")</f>
        <v>#REF!</v>
      </c>
      <c r="DC1" s="1" t="str">
        <f>AND(#REF!,"AAAAAH/avmo=")</f>
        <v>#REF!</v>
      </c>
      <c r="DD1" s="1" t="str">
        <f>AND(#REF!,"AAAAAH/avms=")</f>
        <v>#REF!</v>
      </c>
      <c r="DE1" s="1" t="str">
        <f>AND(#REF!,"AAAAAH/avmw=")</f>
        <v>#REF!</v>
      </c>
      <c r="DF1" s="1" t="str">
        <f>AND(#REF!,"AAAAAH/avm0=")</f>
        <v>#REF!</v>
      </c>
      <c r="DG1" s="1" t="str">
        <f>AND(#REF!,"AAAAAH/avm4=")</f>
        <v>#REF!</v>
      </c>
      <c r="DH1" s="1" t="str">
        <f>AND(#REF!,"AAAAAH/avm8=")</f>
        <v>#REF!</v>
      </c>
      <c r="DI1" s="1" t="str">
        <f>AND(#REF!,"AAAAAH/avnA=")</f>
        <v>#REF!</v>
      </c>
      <c r="DJ1" s="1" t="str">
        <f>AND(#REF!,"AAAAAH/avnE=")</f>
        <v>#REF!</v>
      </c>
      <c r="DK1" s="1" t="str">
        <f>AND(#REF!,"AAAAAH/avnI=")</f>
        <v>#REF!</v>
      </c>
      <c r="DL1" s="1" t="str">
        <f>AND(#REF!,"AAAAAH/avnM=")</f>
        <v>#REF!</v>
      </c>
      <c r="DM1" s="1" t="str">
        <f>AND(#REF!,"AAAAAH/avnQ=")</f>
        <v>#REF!</v>
      </c>
      <c r="DN1" s="1" t="str">
        <f>AND(#REF!,"AAAAAH/avnU=")</f>
        <v>#REF!</v>
      </c>
      <c r="DO1" s="1" t="str">
        <f>AND(#REF!,"AAAAAH/avnY=")</f>
        <v>#REF!</v>
      </c>
      <c r="DP1" s="1" t="str">
        <f>IF(#REF!,"AAAAAH/avnc=",0)</f>
        <v>#REF!</v>
      </c>
      <c r="DQ1" s="1" t="str">
        <f>AND(#REF!,"AAAAAH/avng=")</f>
        <v>#REF!</v>
      </c>
      <c r="DR1" s="1" t="str">
        <f>AND(#REF!,"AAAAAH/avnk=")</f>
        <v>#REF!</v>
      </c>
      <c r="DS1" s="1" t="str">
        <f>AND(#REF!,"AAAAAH/avno=")</f>
        <v>#REF!</v>
      </c>
      <c r="DT1" s="1" t="str">
        <f>AND(#REF!,"AAAAAH/avns=")</f>
        <v>#REF!</v>
      </c>
      <c r="DU1" s="1" t="str">
        <f>AND(#REF!,"AAAAAH/avnw=")</f>
        <v>#REF!</v>
      </c>
      <c r="DV1" s="1" t="str">
        <f>AND(#REF!,"AAAAAH/avn0=")</f>
        <v>#REF!</v>
      </c>
      <c r="DW1" s="1" t="str">
        <f>AND(#REF!,"AAAAAH/avn4=")</f>
        <v>#REF!</v>
      </c>
      <c r="DX1" s="1" t="str">
        <f>AND(#REF!,"AAAAAH/avn8=")</f>
        <v>#REF!</v>
      </c>
      <c r="DY1" s="1" t="str">
        <f>AND(#REF!,"AAAAAH/avoA=")</f>
        <v>#REF!</v>
      </c>
      <c r="DZ1" s="1" t="str">
        <f>AND(#REF!,"AAAAAH/avoE=")</f>
        <v>#REF!</v>
      </c>
      <c r="EA1" s="1" t="str">
        <f>AND(#REF!,"AAAAAH/avoI=")</f>
        <v>#REF!</v>
      </c>
      <c r="EB1" s="1" t="str">
        <f>AND(#REF!,"AAAAAH/avoM=")</f>
        <v>#REF!</v>
      </c>
      <c r="EC1" s="1" t="str">
        <f>AND(#REF!,"AAAAAH/avoQ=")</f>
        <v>#REF!</v>
      </c>
      <c r="ED1" s="1" t="str">
        <f>AND(#REF!,"AAAAAH/avoU=")</f>
        <v>#REF!</v>
      </c>
      <c r="EE1" s="1" t="str">
        <f>AND(#REF!,"AAAAAH/avoY=")</f>
        <v>#REF!</v>
      </c>
      <c r="EF1" s="1" t="str">
        <f>AND(#REF!,"AAAAAH/avoc=")</f>
        <v>#REF!</v>
      </c>
      <c r="EG1" s="1" t="str">
        <f>IF(#REF!,"AAAAAH/avog=",0)</f>
        <v>#REF!</v>
      </c>
      <c r="EH1" s="1" t="str">
        <f>AND(#REF!,"AAAAAH/avok=")</f>
        <v>#REF!</v>
      </c>
      <c r="EI1" s="1" t="str">
        <f>AND(#REF!,"AAAAAH/avoo=")</f>
        <v>#REF!</v>
      </c>
      <c r="EJ1" s="1" t="str">
        <f>AND(#REF!,"AAAAAH/avos=")</f>
        <v>#REF!</v>
      </c>
      <c r="EK1" s="1" t="str">
        <f>AND(#REF!,"AAAAAH/avow=")</f>
        <v>#REF!</v>
      </c>
      <c r="EL1" s="1" t="str">
        <f>AND(#REF!,"AAAAAH/avo0=")</f>
        <v>#REF!</v>
      </c>
      <c r="EM1" s="1" t="str">
        <f>AND(#REF!,"AAAAAH/avo4=")</f>
        <v>#REF!</v>
      </c>
      <c r="EN1" s="1" t="str">
        <f>AND(#REF!,"AAAAAH/avo8=")</f>
        <v>#REF!</v>
      </c>
      <c r="EO1" s="1" t="str">
        <f>AND(#REF!,"AAAAAH/avpA=")</f>
        <v>#REF!</v>
      </c>
      <c r="EP1" s="1" t="str">
        <f>AND(#REF!,"AAAAAH/avpE=")</f>
        <v>#REF!</v>
      </c>
      <c r="EQ1" s="1" t="str">
        <f>AND(#REF!,"AAAAAH/avpI=")</f>
        <v>#REF!</v>
      </c>
      <c r="ER1" s="1" t="str">
        <f>AND(#REF!,"AAAAAH/avpM=")</f>
        <v>#REF!</v>
      </c>
      <c r="ES1" s="1" t="str">
        <f>AND(#REF!,"AAAAAH/avpQ=")</f>
        <v>#REF!</v>
      </c>
      <c r="ET1" s="1" t="str">
        <f>AND(#REF!,"AAAAAH/avpU=")</f>
        <v>#REF!</v>
      </c>
      <c r="EU1" s="1" t="str">
        <f>AND(#REF!,"AAAAAH/avpY=")</f>
        <v>#REF!</v>
      </c>
      <c r="EV1" s="1" t="str">
        <f>AND(#REF!,"AAAAAH/avpc=")</f>
        <v>#REF!</v>
      </c>
      <c r="EW1" s="1" t="str">
        <f>AND(#REF!,"AAAAAH/avpg=")</f>
        <v>#REF!</v>
      </c>
      <c r="EX1" s="1" t="str">
        <f>IF(#REF!,"AAAAAH/avpk=",0)</f>
        <v>#REF!</v>
      </c>
      <c r="EY1" s="1" t="str">
        <f>AND(#REF!,"AAAAAH/avpo=")</f>
        <v>#REF!</v>
      </c>
      <c r="EZ1" s="1" t="str">
        <f>AND(#REF!,"AAAAAH/avps=")</f>
        <v>#REF!</v>
      </c>
      <c r="FA1" s="1" t="str">
        <f>AND(#REF!,"AAAAAH/avpw=")</f>
        <v>#REF!</v>
      </c>
      <c r="FB1" s="1" t="str">
        <f>AND(#REF!,"AAAAAH/avp0=")</f>
        <v>#REF!</v>
      </c>
      <c r="FC1" s="1" t="str">
        <f>AND(#REF!,"AAAAAH/avp4=")</f>
        <v>#REF!</v>
      </c>
      <c r="FD1" s="1" t="str">
        <f>AND(#REF!,"AAAAAH/avp8=")</f>
        <v>#REF!</v>
      </c>
      <c r="FE1" s="1" t="str">
        <f>AND(#REF!,"AAAAAH/avqA=")</f>
        <v>#REF!</v>
      </c>
      <c r="FF1" s="1" t="str">
        <f>AND(#REF!,"AAAAAH/avqE=")</f>
        <v>#REF!</v>
      </c>
      <c r="FG1" s="1" t="str">
        <f>AND(#REF!,"AAAAAH/avqI=")</f>
        <v>#REF!</v>
      </c>
      <c r="FH1" s="1" t="str">
        <f>AND(#REF!,"AAAAAH/avqM=")</f>
        <v>#REF!</v>
      </c>
      <c r="FI1" s="1" t="str">
        <f>AND(#REF!,"AAAAAH/avqQ=")</f>
        <v>#REF!</v>
      </c>
      <c r="FJ1" s="1" t="str">
        <f>AND(#REF!,"AAAAAH/avqU=")</f>
        <v>#REF!</v>
      </c>
      <c r="FK1" s="1" t="str">
        <f>AND(#REF!,"AAAAAH/avqY=")</f>
        <v>#REF!</v>
      </c>
      <c r="FL1" s="1" t="str">
        <f>AND(#REF!,"AAAAAH/avqc=")</f>
        <v>#REF!</v>
      </c>
      <c r="FM1" s="1" t="str">
        <f>AND(#REF!,"AAAAAH/avqg=")</f>
        <v>#REF!</v>
      </c>
      <c r="FN1" s="1" t="str">
        <f>AND(#REF!,"AAAAAH/avqk=")</f>
        <v>#REF!</v>
      </c>
      <c r="FO1" s="1" t="str">
        <f>IF(#REF!,"AAAAAH/avqo=",0)</f>
        <v>#REF!</v>
      </c>
      <c r="FP1" s="1" t="str">
        <f>AND(#REF!,"AAAAAH/avqs=")</f>
        <v>#REF!</v>
      </c>
      <c r="FQ1" s="1" t="str">
        <f>AND(#REF!,"AAAAAH/avqw=")</f>
        <v>#REF!</v>
      </c>
      <c r="FR1" s="1" t="str">
        <f>AND(#REF!,"AAAAAH/avq0=")</f>
        <v>#REF!</v>
      </c>
      <c r="FS1" s="1" t="str">
        <f>AND(#REF!,"AAAAAH/avq4=")</f>
        <v>#REF!</v>
      </c>
      <c r="FT1" s="1" t="str">
        <f>AND(#REF!,"AAAAAH/avq8=")</f>
        <v>#REF!</v>
      </c>
      <c r="FU1" s="1" t="str">
        <f>AND(#REF!,"AAAAAH/avrA=")</f>
        <v>#REF!</v>
      </c>
      <c r="FV1" s="1" t="str">
        <f>AND(#REF!,"AAAAAH/avrE=")</f>
        <v>#REF!</v>
      </c>
      <c r="FW1" s="1" t="str">
        <f>AND(#REF!,"AAAAAH/avrI=")</f>
        <v>#REF!</v>
      </c>
      <c r="FX1" s="1" t="str">
        <f>AND(#REF!,"AAAAAH/avrM=")</f>
        <v>#REF!</v>
      </c>
      <c r="FY1" s="1" t="str">
        <f>AND(#REF!,"AAAAAH/avrQ=")</f>
        <v>#REF!</v>
      </c>
      <c r="FZ1" s="1" t="str">
        <f>AND(#REF!,"AAAAAH/avrU=")</f>
        <v>#REF!</v>
      </c>
      <c r="GA1" s="1" t="str">
        <f>AND(#REF!,"AAAAAH/avrY=")</f>
        <v>#REF!</v>
      </c>
      <c r="GB1" s="1" t="str">
        <f>AND(#REF!,"AAAAAH/avrc=")</f>
        <v>#REF!</v>
      </c>
      <c r="GC1" s="1" t="str">
        <f>AND(#REF!,"AAAAAH/avrg=")</f>
        <v>#REF!</v>
      </c>
      <c r="GD1" s="1" t="str">
        <f>AND(#REF!,"AAAAAH/avrk=")</f>
        <v>#REF!</v>
      </c>
      <c r="GE1" s="1" t="str">
        <f>AND(#REF!,"AAAAAH/avro=")</f>
        <v>#REF!</v>
      </c>
      <c r="GF1" s="1" t="str">
        <f>IF(#REF!,"AAAAAH/avrs=",0)</f>
        <v>#REF!</v>
      </c>
      <c r="GG1" s="1" t="str">
        <f>AND(#REF!,"AAAAAH/avrw=")</f>
        <v>#REF!</v>
      </c>
      <c r="GH1" s="1" t="str">
        <f>AND(#REF!,"AAAAAH/avr0=")</f>
        <v>#REF!</v>
      </c>
      <c r="GI1" s="1" t="str">
        <f>AND(#REF!,"AAAAAH/avr4=")</f>
        <v>#REF!</v>
      </c>
      <c r="GJ1" s="1" t="str">
        <f>AND(#REF!,"AAAAAH/avr8=")</f>
        <v>#REF!</v>
      </c>
      <c r="GK1" s="1" t="str">
        <f>AND(#REF!,"AAAAAH/avsA=")</f>
        <v>#REF!</v>
      </c>
      <c r="GL1" s="1" t="str">
        <f>AND(#REF!,"AAAAAH/avsE=")</f>
        <v>#REF!</v>
      </c>
      <c r="GM1" s="1" t="str">
        <f>AND(#REF!,"AAAAAH/avsI=")</f>
        <v>#REF!</v>
      </c>
      <c r="GN1" s="1" t="str">
        <f>AND(#REF!,"AAAAAH/avsM=")</f>
        <v>#REF!</v>
      </c>
      <c r="GO1" s="1" t="str">
        <f>AND(#REF!,"AAAAAH/avsQ=")</f>
        <v>#REF!</v>
      </c>
      <c r="GP1" s="1" t="str">
        <f>AND(#REF!,"AAAAAH/avsU=")</f>
        <v>#REF!</v>
      </c>
      <c r="GQ1" s="1" t="str">
        <f>AND(#REF!,"AAAAAH/avsY=")</f>
        <v>#REF!</v>
      </c>
      <c r="GR1" s="1" t="str">
        <f>AND(#REF!,"AAAAAH/avsc=")</f>
        <v>#REF!</v>
      </c>
      <c r="GS1" s="1" t="str">
        <f>AND(#REF!,"AAAAAH/avsg=")</f>
        <v>#REF!</v>
      </c>
      <c r="GT1" s="1" t="str">
        <f>AND(#REF!,"AAAAAH/avsk=")</f>
        <v>#REF!</v>
      </c>
      <c r="GU1" s="1" t="str">
        <f>AND(#REF!,"AAAAAH/avso=")</f>
        <v>#REF!</v>
      </c>
      <c r="GV1" s="1" t="str">
        <f>AND(#REF!,"AAAAAH/avss=")</f>
        <v>#REF!</v>
      </c>
      <c r="GW1" s="1" t="str">
        <f>IF(#REF!,"AAAAAH/avsw=",0)</f>
        <v>#REF!</v>
      </c>
      <c r="GX1" s="1" t="str">
        <f>AND(#REF!,"AAAAAH/avs0=")</f>
        <v>#REF!</v>
      </c>
      <c r="GY1" s="1" t="str">
        <f>AND(#REF!,"AAAAAH/avs4=")</f>
        <v>#REF!</v>
      </c>
      <c r="GZ1" s="1" t="str">
        <f>AND(#REF!,"AAAAAH/avs8=")</f>
        <v>#REF!</v>
      </c>
      <c r="HA1" s="1" t="str">
        <f>AND(#REF!,"AAAAAH/avtA=")</f>
        <v>#REF!</v>
      </c>
      <c r="HB1" s="1" t="str">
        <f>AND(#REF!,"AAAAAH/avtE=")</f>
        <v>#REF!</v>
      </c>
      <c r="HC1" s="1" t="str">
        <f>AND(#REF!,"AAAAAH/avtI=")</f>
        <v>#REF!</v>
      </c>
      <c r="HD1" s="1" t="str">
        <f>AND(#REF!,"AAAAAH/avtM=")</f>
        <v>#REF!</v>
      </c>
      <c r="HE1" s="1" t="str">
        <f>AND(#REF!,"AAAAAH/avtQ=")</f>
        <v>#REF!</v>
      </c>
      <c r="HF1" s="1" t="str">
        <f>AND(#REF!,"AAAAAH/avtU=")</f>
        <v>#REF!</v>
      </c>
      <c r="HG1" s="1" t="str">
        <f>AND(#REF!,"AAAAAH/avtY=")</f>
        <v>#REF!</v>
      </c>
      <c r="HH1" s="1" t="str">
        <f>AND(#REF!,"AAAAAH/avtc=")</f>
        <v>#REF!</v>
      </c>
      <c r="HI1" s="1" t="str">
        <f>AND(#REF!,"AAAAAH/avtg=")</f>
        <v>#REF!</v>
      </c>
      <c r="HJ1" s="1" t="str">
        <f>AND(#REF!,"AAAAAH/avtk=")</f>
        <v>#REF!</v>
      </c>
      <c r="HK1" s="1" t="str">
        <f>AND(#REF!,"AAAAAH/avto=")</f>
        <v>#REF!</v>
      </c>
      <c r="HL1" s="1" t="str">
        <f>AND(#REF!,"AAAAAH/avts=")</f>
        <v>#REF!</v>
      </c>
      <c r="HM1" s="1" t="str">
        <f>AND(#REF!,"AAAAAH/avtw=")</f>
        <v>#REF!</v>
      </c>
      <c r="HN1" s="1" t="str">
        <f>IF(#REF!,"AAAAAH/avt0=",0)</f>
        <v>#REF!</v>
      </c>
      <c r="HO1" s="1" t="str">
        <f>AND(#REF!,"AAAAAH/avt4=")</f>
        <v>#REF!</v>
      </c>
      <c r="HP1" s="1" t="str">
        <f>AND(#REF!,"AAAAAH/avt8=")</f>
        <v>#REF!</v>
      </c>
      <c r="HQ1" s="1" t="str">
        <f>AND(#REF!,"AAAAAH/avuA=")</f>
        <v>#REF!</v>
      </c>
      <c r="HR1" s="1" t="str">
        <f>AND(#REF!,"AAAAAH/avuE=")</f>
        <v>#REF!</v>
      </c>
      <c r="HS1" s="1" t="str">
        <f>AND(#REF!,"AAAAAH/avuI=")</f>
        <v>#REF!</v>
      </c>
      <c r="HT1" s="1" t="str">
        <f>AND(#REF!,"AAAAAH/avuM=")</f>
        <v>#REF!</v>
      </c>
      <c r="HU1" s="1" t="str">
        <f>AND(#REF!,"AAAAAH/avuQ=")</f>
        <v>#REF!</v>
      </c>
      <c r="HV1" s="1" t="str">
        <f>AND(#REF!,"AAAAAH/avuU=")</f>
        <v>#REF!</v>
      </c>
      <c r="HW1" s="1" t="str">
        <f>AND(#REF!,"AAAAAH/avuY=")</f>
        <v>#REF!</v>
      </c>
      <c r="HX1" s="1" t="str">
        <f>AND(#REF!,"AAAAAH/avuc=")</f>
        <v>#REF!</v>
      </c>
      <c r="HY1" s="1" t="str">
        <f>AND(#REF!,"AAAAAH/avug=")</f>
        <v>#REF!</v>
      </c>
      <c r="HZ1" s="1" t="str">
        <f>AND(#REF!,"AAAAAH/avuk=")</f>
        <v>#REF!</v>
      </c>
      <c r="IA1" s="1" t="str">
        <f>AND(#REF!,"AAAAAH/avuo=")</f>
        <v>#REF!</v>
      </c>
      <c r="IB1" s="1" t="str">
        <f>AND(#REF!,"AAAAAH/avus=")</f>
        <v>#REF!</v>
      </c>
      <c r="IC1" s="1" t="str">
        <f>AND(#REF!,"AAAAAH/avuw=")</f>
        <v>#REF!</v>
      </c>
      <c r="ID1" s="1" t="str">
        <f>AND(#REF!,"AAAAAH/avu0=")</f>
        <v>#REF!</v>
      </c>
      <c r="IE1" s="1" t="str">
        <f>IF(#REF!,"AAAAAH/avu4=",0)</f>
        <v>#REF!</v>
      </c>
      <c r="IF1" s="1" t="str">
        <f>AND(#REF!,"AAAAAH/avu8=")</f>
        <v>#REF!</v>
      </c>
      <c r="IG1" s="1" t="str">
        <f>AND(#REF!,"AAAAAH/avvA=")</f>
        <v>#REF!</v>
      </c>
      <c r="IH1" s="1" t="str">
        <f>AND(#REF!,"AAAAAH/avvE=")</f>
        <v>#REF!</v>
      </c>
      <c r="II1" s="1" t="str">
        <f>AND(#REF!,"AAAAAH/avvI=")</f>
        <v>#REF!</v>
      </c>
      <c r="IJ1" s="1" t="str">
        <f>AND(#REF!,"AAAAAH/avvM=")</f>
        <v>#REF!</v>
      </c>
      <c r="IK1" s="1" t="str">
        <f>AND(#REF!,"AAAAAH/avvQ=")</f>
        <v>#REF!</v>
      </c>
      <c r="IL1" s="1" t="str">
        <f>AND(#REF!,"AAAAAH/avvU=")</f>
        <v>#REF!</v>
      </c>
      <c r="IM1" s="1" t="str">
        <f>AND(#REF!,"AAAAAH/avvY=")</f>
        <v>#REF!</v>
      </c>
      <c r="IN1" s="1" t="str">
        <f>AND(#REF!,"AAAAAH/avvc=")</f>
        <v>#REF!</v>
      </c>
      <c r="IO1" s="1" t="str">
        <f>AND(#REF!,"AAAAAH/avvg=")</f>
        <v>#REF!</v>
      </c>
      <c r="IP1" s="1" t="str">
        <f>AND(#REF!,"AAAAAH/avvk=")</f>
        <v>#REF!</v>
      </c>
      <c r="IQ1" s="1" t="str">
        <f>AND(#REF!,"AAAAAH/avvo=")</f>
        <v>#REF!</v>
      </c>
      <c r="IR1" s="1" t="str">
        <f>AND(#REF!,"AAAAAH/avvs=")</f>
        <v>#REF!</v>
      </c>
      <c r="IS1" s="1" t="str">
        <f>AND(#REF!,"AAAAAH/avvw=")</f>
        <v>#REF!</v>
      </c>
      <c r="IT1" s="1" t="str">
        <f>AND(#REF!,"AAAAAH/avv0=")</f>
        <v>#REF!</v>
      </c>
      <c r="IU1" s="1" t="str">
        <f>AND(#REF!,"AAAAAH/avv4=")</f>
        <v>#REF!</v>
      </c>
      <c r="IV1" s="1" t="str">
        <f>IF(#REF!,"AAAAAH/avv8=",0)</f>
        <v>#REF!</v>
      </c>
    </row>
    <row r="2" ht="12.75" customHeight="1">
      <c r="A2" s="1" t="str">
        <f>AND(#REF!,"AAAAAF/5/wA=")</f>
        <v>#REF!</v>
      </c>
      <c r="B2" s="1" t="str">
        <f>AND(#REF!,"AAAAAF/5/wE=")</f>
        <v>#REF!</v>
      </c>
      <c r="C2" s="1" t="str">
        <f>AND(#REF!,"AAAAAF/5/wI=")</f>
        <v>#REF!</v>
      </c>
      <c r="D2" s="1" t="str">
        <f>AND(#REF!,"AAAAAF/5/wM=")</f>
        <v>#REF!</v>
      </c>
      <c r="E2" s="1" t="str">
        <f>AND(#REF!,"AAAAAF/5/wQ=")</f>
        <v>#REF!</v>
      </c>
      <c r="F2" s="1" t="str">
        <f>AND(#REF!,"AAAAAF/5/wU=")</f>
        <v>#REF!</v>
      </c>
      <c r="G2" s="1" t="str">
        <f>AND(#REF!,"AAAAAF/5/wY=")</f>
        <v>#REF!</v>
      </c>
      <c r="H2" s="1" t="str">
        <f>AND(#REF!,"AAAAAF/5/wc=")</f>
        <v>#REF!</v>
      </c>
      <c r="I2" s="1" t="str">
        <f>AND(#REF!,"AAAAAF/5/wg=")</f>
        <v>#REF!</v>
      </c>
      <c r="J2" s="1" t="str">
        <f>AND(#REF!,"AAAAAF/5/wk=")</f>
        <v>#REF!</v>
      </c>
      <c r="K2" s="1" t="str">
        <f>AND(#REF!,"AAAAAF/5/wo=")</f>
        <v>#REF!</v>
      </c>
      <c r="L2" s="1" t="str">
        <f>AND(#REF!,"AAAAAF/5/ws=")</f>
        <v>#REF!</v>
      </c>
      <c r="M2" s="1" t="str">
        <f>AND(#REF!,"AAAAAF/5/ww=")</f>
        <v>#REF!</v>
      </c>
      <c r="N2" s="1" t="str">
        <f>AND(#REF!,"AAAAAF/5/w0=")</f>
        <v>#REF!</v>
      </c>
      <c r="O2" s="1" t="str">
        <f>AND(#REF!,"AAAAAF/5/w4=")</f>
        <v>#REF!</v>
      </c>
      <c r="P2" s="1" t="str">
        <f>AND(#REF!,"AAAAAF/5/w8=")</f>
        <v>#REF!</v>
      </c>
      <c r="Q2" s="1" t="str">
        <f>IF(#REF!,"AAAAAF/5/xA=",0)</f>
        <v>#REF!</v>
      </c>
      <c r="R2" s="1" t="str">
        <f>AND(#REF!,"AAAAAF/5/xE=")</f>
        <v>#REF!</v>
      </c>
      <c r="S2" s="1" t="str">
        <f>AND(#REF!,"AAAAAF/5/xI=")</f>
        <v>#REF!</v>
      </c>
      <c r="T2" s="1" t="str">
        <f>AND(#REF!,"AAAAAF/5/xM=")</f>
        <v>#REF!</v>
      </c>
      <c r="U2" s="1" t="str">
        <f>AND(#REF!,"AAAAAF/5/xQ=")</f>
        <v>#REF!</v>
      </c>
      <c r="V2" s="1" t="str">
        <f>AND(#REF!,"AAAAAF/5/xU=")</f>
        <v>#REF!</v>
      </c>
      <c r="W2" s="1" t="str">
        <f>AND(#REF!,"AAAAAF/5/xY=")</f>
        <v>#REF!</v>
      </c>
      <c r="X2" s="1" t="str">
        <f>AND(#REF!,"AAAAAF/5/xc=")</f>
        <v>#REF!</v>
      </c>
      <c r="Y2" s="1" t="str">
        <f>AND(#REF!,"AAAAAF/5/xg=")</f>
        <v>#REF!</v>
      </c>
      <c r="Z2" s="1" t="str">
        <f>AND(#REF!,"AAAAAF/5/xk=")</f>
        <v>#REF!</v>
      </c>
      <c r="AA2" s="1" t="str">
        <f>AND(#REF!,"AAAAAF/5/xo=")</f>
        <v>#REF!</v>
      </c>
      <c r="AB2" s="1" t="str">
        <f>AND(#REF!,"AAAAAF/5/xs=")</f>
        <v>#REF!</v>
      </c>
      <c r="AC2" s="1" t="str">
        <f>AND(#REF!,"AAAAAF/5/xw=")</f>
        <v>#REF!</v>
      </c>
      <c r="AD2" s="1" t="str">
        <f>AND(#REF!,"AAAAAF/5/x0=")</f>
        <v>#REF!</v>
      </c>
      <c r="AE2" s="1" t="str">
        <f>AND(#REF!,"AAAAAF/5/x4=")</f>
        <v>#REF!</v>
      </c>
      <c r="AF2" s="1" t="str">
        <f>AND(#REF!,"AAAAAF/5/x8=")</f>
        <v>#REF!</v>
      </c>
      <c r="AG2" s="1" t="str">
        <f>AND(#REF!,"AAAAAF/5/yA=")</f>
        <v>#REF!</v>
      </c>
      <c r="AH2" s="1" t="str">
        <f>IF(#REF!,"AAAAAF/5/yE=",0)</f>
        <v>#REF!</v>
      </c>
      <c r="AI2" s="1" t="str">
        <f>AND(#REF!,"AAAAAF/5/yI=")</f>
        <v>#REF!</v>
      </c>
      <c r="AJ2" s="1" t="str">
        <f>AND(#REF!,"AAAAAF/5/yM=")</f>
        <v>#REF!</v>
      </c>
      <c r="AK2" s="1" t="str">
        <f>AND(#REF!,"AAAAAF/5/yQ=")</f>
        <v>#REF!</v>
      </c>
      <c r="AL2" s="1" t="str">
        <f>AND(#REF!,"AAAAAF/5/yU=")</f>
        <v>#REF!</v>
      </c>
      <c r="AM2" s="1" t="str">
        <f>AND(#REF!,"AAAAAF/5/yY=")</f>
        <v>#REF!</v>
      </c>
      <c r="AN2" s="1" t="str">
        <f>AND(#REF!,"AAAAAF/5/yc=")</f>
        <v>#REF!</v>
      </c>
      <c r="AO2" s="1" t="str">
        <f>AND(#REF!,"AAAAAF/5/yg=")</f>
        <v>#REF!</v>
      </c>
      <c r="AP2" s="1" t="str">
        <f>AND(#REF!,"AAAAAF/5/yk=")</f>
        <v>#REF!</v>
      </c>
      <c r="AQ2" s="1" t="str">
        <f>AND(#REF!,"AAAAAF/5/yo=")</f>
        <v>#REF!</v>
      </c>
      <c r="AR2" s="1" t="str">
        <f>AND(#REF!,"AAAAAF/5/ys=")</f>
        <v>#REF!</v>
      </c>
      <c r="AS2" s="1" t="str">
        <f>AND(#REF!,"AAAAAF/5/yw=")</f>
        <v>#REF!</v>
      </c>
      <c r="AT2" s="1" t="str">
        <f>AND(#REF!,"AAAAAF/5/y0=")</f>
        <v>#REF!</v>
      </c>
      <c r="AU2" s="1" t="str">
        <f>AND(#REF!,"AAAAAF/5/y4=")</f>
        <v>#REF!</v>
      </c>
      <c r="AV2" s="1" t="str">
        <f>AND(#REF!,"AAAAAF/5/y8=")</f>
        <v>#REF!</v>
      </c>
      <c r="AW2" s="1" t="str">
        <f>AND(#REF!,"AAAAAF/5/zA=")</f>
        <v>#REF!</v>
      </c>
      <c r="AX2" s="1" t="str">
        <f>AND(#REF!,"AAAAAF/5/zE=")</f>
        <v>#REF!</v>
      </c>
      <c r="AY2" s="1" t="str">
        <f>IF(#REF!,"AAAAAF/5/zI=",0)</f>
        <v>#REF!</v>
      </c>
      <c r="AZ2" s="1" t="str">
        <f>AND(#REF!,"AAAAAF/5/zM=")</f>
        <v>#REF!</v>
      </c>
      <c r="BA2" s="1" t="str">
        <f>AND(#REF!,"AAAAAF/5/zQ=")</f>
        <v>#REF!</v>
      </c>
      <c r="BB2" s="1" t="str">
        <f>AND(#REF!,"AAAAAF/5/zU=")</f>
        <v>#REF!</v>
      </c>
      <c r="BC2" s="1" t="str">
        <f>AND(#REF!,"AAAAAF/5/zY=")</f>
        <v>#REF!</v>
      </c>
      <c r="BD2" s="1" t="str">
        <f>AND(#REF!,"AAAAAF/5/zc=")</f>
        <v>#REF!</v>
      </c>
      <c r="BE2" s="1" t="str">
        <f>AND(#REF!,"AAAAAF/5/zg=")</f>
        <v>#REF!</v>
      </c>
      <c r="BF2" s="1" t="str">
        <f>AND(#REF!,"AAAAAF/5/zk=")</f>
        <v>#REF!</v>
      </c>
      <c r="BG2" s="1" t="str">
        <f>AND(#REF!,"AAAAAF/5/zo=")</f>
        <v>#REF!</v>
      </c>
      <c r="BH2" s="1" t="str">
        <f>AND(#REF!,"AAAAAF/5/zs=")</f>
        <v>#REF!</v>
      </c>
      <c r="BI2" s="1" t="str">
        <f>AND(#REF!,"AAAAAF/5/zw=")</f>
        <v>#REF!</v>
      </c>
      <c r="BJ2" s="1" t="str">
        <f>AND(#REF!,"AAAAAF/5/z0=")</f>
        <v>#REF!</v>
      </c>
      <c r="BK2" s="1" t="str">
        <f>AND(#REF!,"AAAAAF/5/z4=")</f>
        <v>#REF!</v>
      </c>
      <c r="BL2" s="1" t="str">
        <f>AND(#REF!,"AAAAAF/5/z8=")</f>
        <v>#REF!</v>
      </c>
      <c r="BM2" s="1" t="str">
        <f>AND(#REF!,"AAAAAF/5/0A=")</f>
        <v>#REF!</v>
      </c>
      <c r="BN2" s="1" t="str">
        <f>AND(#REF!,"AAAAAF/5/0E=")</f>
        <v>#REF!</v>
      </c>
      <c r="BO2" s="1" t="str">
        <f>AND(#REF!,"AAAAAF/5/0I=")</f>
        <v>#REF!</v>
      </c>
      <c r="BP2" s="1" t="str">
        <f>IF(#REF!,"AAAAAF/5/0M=",0)</f>
        <v>#REF!</v>
      </c>
      <c r="BQ2" s="1" t="str">
        <f>AND(#REF!,"AAAAAF/5/0Q=")</f>
        <v>#REF!</v>
      </c>
      <c r="BR2" s="1" t="str">
        <f>AND(#REF!,"AAAAAF/5/0U=")</f>
        <v>#REF!</v>
      </c>
      <c r="BS2" s="1" t="str">
        <f>AND(#REF!,"AAAAAF/5/0Y=")</f>
        <v>#REF!</v>
      </c>
      <c r="BT2" s="1" t="str">
        <f>AND(#REF!,"AAAAAF/5/0c=")</f>
        <v>#REF!</v>
      </c>
      <c r="BU2" s="1" t="str">
        <f>AND(#REF!,"AAAAAF/5/0g=")</f>
        <v>#REF!</v>
      </c>
      <c r="BV2" s="1" t="str">
        <f>AND(#REF!,"AAAAAF/5/0k=")</f>
        <v>#REF!</v>
      </c>
      <c r="BW2" s="1" t="str">
        <f>AND(#REF!,"AAAAAF/5/0o=")</f>
        <v>#REF!</v>
      </c>
      <c r="BX2" s="1" t="str">
        <f>AND(#REF!,"AAAAAF/5/0s=")</f>
        <v>#REF!</v>
      </c>
      <c r="BY2" s="1" t="str">
        <f>AND(#REF!,"AAAAAF/5/0w=")</f>
        <v>#REF!</v>
      </c>
      <c r="BZ2" s="1" t="str">
        <f>AND(#REF!,"AAAAAF/5/00=")</f>
        <v>#REF!</v>
      </c>
      <c r="CA2" s="1" t="str">
        <f>AND(#REF!,"AAAAAF/5/04=")</f>
        <v>#REF!</v>
      </c>
      <c r="CB2" s="1" t="str">
        <f>AND(#REF!,"AAAAAF/5/08=")</f>
        <v>#REF!</v>
      </c>
      <c r="CC2" s="1" t="str">
        <f>AND(#REF!,"AAAAAF/5/1A=")</f>
        <v>#REF!</v>
      </c>
      <c r="CD2" s="1" t="str">
        <f>AND(#REF!,"AAAAAF/5/1E=")</f>
        <v>#REF!</v>
      </c>
      <c r="CE2" s="1" t="str">
        <f>AND(#REF!,"AAAAAF/5/1I=")</f>
        <v>#REF!</v>
      </c>
      <c r="CF2" s="1" t="str">
        <f>AND(#REF!,"AAAAAF/5/1M=")</f>
        <v>#REF!</v>
      </c>
      <c r="CG2" s="1" t="str">
        <f>IF(#REF!,"AAAAAF/5/1Q=",0)</f>
        <v>#REF!</v>
      </c>
      <c r="CH2" s="1" t="str">
        <f>AND(#REF!,"AAAAAF/5/1U=")</f>
        <v>#REF!</v>
      </c>
      <c r="CI2" s="1" t="str">
        <f>AND(#REF!,"AAAAAF/5/1Y=")</f>
        <v>#REF!</v>
      </c>
      <c r="CJ2" s="1" t="str">
        <f>AND(#REF!,"AAAAAF/5/1c=")</f>
        <v>#REF!</v>
      </c>
      <c r="CK2" s="1" t="str">
        <f>AND(#REF!,"AAAAAF/5/1g=")</f>
        <v>#REF!</v>
      </c>
      <c r="CL2" s="1" t="str">
        <f>AND(#REF!,"AAAAAF/5/1k=")</f>
        <v>#REF!</v>
      </c>
      <c r="CM2" s="1" t="str">
        <f>AND(#REF!,"AAAAAF/5/1o=")</f>
        <v>#REF!</v>
      </c>
      <c r="CN2" s="1" t="str">
        <f>AND(#REF!,"AAAAAF/5/1s=")</f>
        <v>#REF!</v>
      </c>
      <c r="CO2" s="1" t="str">
        <f>AND(#REF!,"AAAAAF/5/1w=")</f>
        <v>#REF!</v>
      </c>
      <c r="CP2" s="1" t="str">
        <f>AND(#REF!,"AAAAAF/5/10=")</f>
        <v>#REF!</v>
      </c>
      <c r="CQ2" s="1" t="str">
        <f>AND(#REF!,"AAAAAF/5/14=")</f>
        <v>#REF!</v>
      </c>
      <c r="CR2" s="1" t="str">
        <f>AND(#REF!,"AAAAAF/5/18=")</f>
        <v>#REF!</v>
      </c>
      <c r="CS2" s="1" t="str">
        <f>AND(#REF!,"AAAAAF/5/2A=")</f>
        <v>#REF!</v>
      </c>
      <c r="CT2" s="1" t="str">
        <f>AND(#REF!,"AAAAAF/5/2E=")</f>
        <v>#REF!</v>
      </c>
      <c r="CU2" s="1" t="str">
        <f>AND(#REF!,"AAAAAF/5/2I=")</f>
        <v>#REF!</v>
      </c>
      <c r="CV2" s="1" t="str">
        <f>AND(#REF!,"AAAAAF/5/2M=")</f>
        <v>#REF!</v>
      </c>
      <c r="CW2" s="1" t="str">
        <f>AND(#REF!,"AAAAAF/5/2Q=")</f>
        <v>#REF!</v>
      </c>
      <c r="CX2" s="1" t="str">
        <f>IF(#REF!,"AAAAAF/5/2U=",0)</f>
        <v>#REF!</v>
      </c>
      <c r="CY2" s="1" t="str">
        <f>AND(#REF!,"AAAAAF/5/2Y=")</f>
        <v>#REF!</v>
      </c>
      <c r="CZ2" s="1" t="str">
        <f>AND(#REF!,"AAAAAF/5/2c=")</f>
        <v>#REF!</v>
      </c>
      <c r="DA2" s="1" t="str">
        <f>AND(#REF!,"AAAAAF/5/2g=")</f>
        <v>#REF!</v>
      </c>
      <c r="DB2" s="1" t="str">
        <f>AND(#REF!,"AAAAAF/5/2k=")</f>
        <v>#REF!</v>
      </c>
      <c r="DC2" s="1" t="str">
        <f>AND(#REF!,"AAAAAF/5/2o=")</f>
        <v>#REF!</v>
      </c>
      <c r="DD2" s="1" t="str">
        <f>AND(#REF!,"AAAAAF/5/2s=")</f>
        <v>#REF!</v>
      </c>
      <c r="DE2" s="1" t="str">
        <f>AND(#REF!,"AAAAAF/5/2w=")</f>
        <v>#REF!</v>
      </c>
      <c r="DF2" s="1" t="str">
        <f>AND(#REF!,"AAAAAF/5/20=")</f>
        <v>#REF!</v>
      </c>
      <c r="DG2" s="1" t="str">
        <f>AND(#REF!,"AAAAAF/5/24=")</f>
        <v>#REF!</v>
      </c>
      <c r="DH2" s="1" t="str">
        <f>AND(#REF!,"AAAAAF/5/28=")</f>
        <v>#REF!</v>
      </c>
      <c r="DI2" s="1" t="str">
        <f>AND(#REF!,"AAAAAF/5/3A=")</f>
        <v>#REF!</v>
      </c>
      <c r="DJ2" s="1" t="str">
        <f>AND(#REF!,"AAAAAF/5/3E=")</f>
        <v>#REF!</v>
      </c>
      <c r="DK2" s="1" t="str">
        <f>AND(#REF!,"AAAAAF/5/3I=")</f>
        <v>#REF!</v>
      </c>
      <c r="DL2" s="1" t="str">
        <f>AND(#REF!,"AAAAAF/5/3M=")</f>
        <v>#REF!</v>
      </c>
      <c r="DM2" s="1" t="str">
        <f>AND(#REF!,"AAAAAF/5/3Q=")</f>
        <v>#REF!</v>
      </c>
      <c r="DN2" s="1" t="str">
        <f>AND(#REF!,"AAAAAF/5/3U=")</f>
        <v>#REF!</v>
      </c>
      <c r="DO2" s="1" t="str">
        <f>IF(#REF!,"AAAAAF/5/3Y=",0)</f>
        <v>#REF!</v>
      </c>
      <c r="DP2" s="1" t="str">
        <f>AND(#REF!,"AAAAAF/5/3c=")</f>
        <v>#REF!</v>
      </c>
      <c r="DQ2" s="1" t="str">
        <f>AND(#REF!,"AAAAAF/5/3g=")</f>
        <v>#REF!</v>
      </c>
      <c r="DR2" s="1" t="str">
        <f>AND(#REF!,"AAAAAF/5/3k=")</f>
        <v>#REF!</v>
      </c>
      <c r="DS2" s="1" t="str">
        <f>AND(#REF!,"AAAAAF/5/3o=")</f>
        <v>#REF!</v>
      </c>
      <c r="DT2" s="1" t="str">
        <f>AND(#REF!,"AAAAAF/5/3s=")</f>
        <v>#REF!</v>
      </c>
      <c r="DU2" s="1" t="str">
        <f>AND(#REF!,"AAAAAF/5/3w=")</f>
        <v>#REF!</v>
      </c>
      <c r="DV2" s="1" t="str">
        <f>AND(#REF!,"AAAAAF/5/30=")</f>
        <v>#REF!</v>
      </c>
      <c r="DW2" s="1" t="str">
        <f>AND(#REF!,"AAAAAF/5/34=")</f>
        <v>#REF!</v>
      </c>
      <c r="DX2" s="1" t="str">
        <f>AND(#REF!,"AAAAAF/5/38=")</f>
        <v>#REF!</v>
      </c>
      <c r="DY2" s="1" t="str">
        <f>AND(#REF!,"AAAAAF/5/4A=")</f>
        <v>#REF!</v>
      </c>
      <c r="DZ2" s="1" t="str">
        <f>AND(#REF!,"AAAAAF/5/4E=")</f>
        <v>#REF!</v>
      </c>
      <c r="EA2" s="1" t="str">
        <f>AND(#REF!,"AAAAAF/5/4I=")</f>
        <v>#REF!</v>
      </c>
      <c r="EB2" s="1" t="str">
        <f>AND(#REF!,"AAAAAF/5/4M=")</f>
        <v>#REF!</v>
      </c>
      <c r="EC2" s="1" t="str">
        <f>AND(#REF!,"AAAAAF/5/4Q=")</f>
        <v>#REF!</v>
      </c>
      <c r="ED2" s="1" t="str">
        <f>AND(#REF!,"AAAAAF/5/4U=")</f>
        <v>#REF!</v>
      </c>
      <c r="EE2" s="1" t="str">
        <f>AND(#REF!,"AAAAAF/5/4Y=")</f>
        <v>#REF!</v>
      </c>
      <c r="EF2" s="1" t="str">
        <f>IF(#REF!,"AAAAAF/5/4c=",0)</f>
        <v>#REF!</v>
      </c>
      <c r="EG2" s="1" t="str">
        <f>AND(#REF!,"AAAAAF/5/4g=")</f>
        <v>#REF!</v>
      </c>
      <c r="EH2" s="1" t="str">
        <f>AND(#REF!,"AAAAAF/5/4k=")</f>
        <v>#REF!</v>
      </c>
      <c r="EI2" s="1" t="str">
        <f>AND(#REF!,"AAAAAF/5/4o=")</f>
        <v>#REF!</v>
      </c>
      <c r="EJ2" s="1" t="str">
        <f>AND(#REF!,"AAAAAF/5/4s=")</f>
        <v>#REF!</v>
      </c>
      <c r="EK2" s="1" t="str">
        <f>AND(#REF!,"AAAAAF/5/4w=")</f>
        <v>#REF!</v>
      </c>
      <c r="EL2" s="1" t="str">
        <f>AND(#REF!,"AAAAAF/5/40=")</f>
        <v>#REF!</v>
      </c>
      <c r="EM2" s="1" t="str">
        <f>AND(#REF!,"AAAAAF/5/44=")</f>
        <v>#REF!</v>
      </c>
      <c r="EN2" s="1" t="str">
        <f>AND(#REF!,"AAAAAF/5/48=")</f>
        <v>#REF!</v>
      </c>
      <c r="EO2" s="1" t="str">
        <f>AND(#REF!,"AAAAAF/5/5A=")</f>
        <v>#REF!</v>
      </c>
      <c r="EP2" s="1" t="str">
        <f>AND(#REF!,"AAAAAF/5/5E=")</f>
        <v>#REF!</v>
      </c>
      <c r="EQ2" s="1" t="str">
        <f>AND(#REF!,"AAAAAF/5/5I=")</f>
        <v>#REF!</v>
      </c>
      <c r="ER2" s="1" t="str">
        <f>AND(#REF!,"AAAAAF/5/5M=")</f>
        <v>#REF!</v>
      </c>
      <c r="ES2" s="1" t="str">
        <f>AND(#REF!,"AAAAAF/5/5Q=")</f>
        <v>#REF!</v>
      </c>
      <c r="ET2" s="1" t="str">
        <f>AND(#REF!,"AAAAAF/5/5U=")</f>
        <v>#REF!</v>
      </c>
      <c r="EU2" s="1" t="str">
        <f>AND(#REF!,"AAAAAF/5/5Y=")</f>
        <v>#REF!</v>
      </c>
      <c r="EV2" s="1" t="str">
        <f>AND(#REF!,"AAAAAF/5/5c=")</f>
        <v>#REF!</v>
      </c>
      <c r="EW2" s="1" t="str">
        <f>IF(#REF!,"AAAAAF/5/5g=",0)</f>
        <v>#REF!</v>
      </c>
      <c r="EX2" s="1" t="str">
        <f>AND(#REF!,"AAAAAF/5/5k=")</f>
        <v>#REF!</v>
      </c>
      <c r="EY2" s="1" t="str">
        <f>AND(#REF!,"AAAAAF/5/5o=")</f>
        <v>#REF!</v>
      </c>
      <c r="EZ2" s="1" t="str">
        <f>AND(#REF!,"AAAAAF/5/5s=")</f>
        <v>#REF!</v>
      </c>
      <c r="FA2" s="1" t="str">
        <f>AND(#REF!,"AAAAAF/5/5w=")</f>
        <v>#REF!</v>
      </c>
      <c r="FB2" s="1" t="str">
        <f>AND(#REF!,"AAAAAF/5/50=")</f>
        <v>#REF!</v>
      </c>
      <c r="FC2" s="1" t="str">
        <f>AND(#REF!,"AAAAAF/5/54=")</f>
        <v>#REF!</v>
      </c>
      <c r="FD2" s="1" t="str">
        <f>AND(#REF!,"AAAAAF/5/58=")</f>
        <v>#REF!</v>
      </c>
      <c r="FE2" s="1" t="str">
        <f>AND(#REF!,"AAAAAF/5/6A=")</f>
        <v>#REF!</v>
      </c>
      <c r="FF2" s="1" t="str">
        <f>AND(#REF!,"AAAAAF/5/6E=")</f>
        <v>#REF!</v>
      </c>
      <c r="FG2" s="1" t="str">
        <f>AND(#REF!,"AAAAAF/5/6I=")</f>
        <v>#REF!</v>
      </c>
      <c r="FH2" s="1" t="str">
        <f>AND(#REF!,"AAAAAF/5/6M=")</f>
        <v>#REF!</v>
      </c>
      <c r="FI2" s="1" t="str">
        <f>AND(#REF!,"AAAAAF/5/6Q=")</f>
        <v>#REF!</v>
      </c>
      <c r="FJ2" s="1" t="str">
        <f>AND(#REF!,"AAAAAF/5/6U=")</f>
        <v>#REF!</v>
      </c>
      <c r="FK2" s="1" t="str">
        <f>AND(#REF!,"AAAAAF/5/6Y=")</f>
        <v>#REF!</v>
      </c>
      <c r="FL2" s="1" t="str">
        <f>AND(#REF!,"AAAAAF/5/6c=")</f>
        <v>#REF!</v>
      </c>
      <c r="FM2" s="1" t="str">
        <f>AND(#REF!,"AAAAAF/5/6g=")</f>
        <v>#REF!</v>
      </c>
      <c r="FN2" s="1" t="str">
        <f>IF(#REF!,"AAAAAF/5/6k=",0)</f>
        <v>#REF!</v>
      </c>
      <c r="FO2" s="1" t="str">
        <f>AND(#REF!,"AAAAAF/5/6o=")</f>
        <v>#REF!</v>
      </c>
      <c r="FP2" s="1" t="str">
        <f>AND(#REF!,"AAAAAF/5/6s=")</f>
        <v>#REF!</v>
      </c>
      <c r="FQ2" s="1" t="str">
        <f>AND(#REF!,"AAAAAF/5/6w=")</f>
        <v>#REF!</v>
      </c>
      <c r="FR2" s="1" t="str">
        <f>AND(#REF!,"AAAAAF/5/60=")</f>
        <v>#REF!</v>
      </c>
      <c r="FS2" s="1" t="str">
        <f>AND(#REF!,"AAAAAF/5/64=")</f>
        <v>#REF!</v>
      </c>
      <c r="FT2" s="1" t="str">
        <f>AND(#REF!,"AAAAAF/5/68=")</f>
        <v>#REF!</v>
      </c>
      <c r="FU2" s="1" t="str">
        <f>AND(#REF!,"AAAAAF/5/7A=")</f>
        <v>#REF!</v>
      </c>
      <c r="FV2" s="1" t="str">
        <f>IF(#REF!,"AAAAAF/5/7E=",0)</f>
        <v>#REF!</v>
      </c>
      <c r="FW2" s="1" t="str">
        <f>AND(#REF!,"AAAAAF/5/7I=")</f>
        <v>#REF!</v>
      </c>
      <c r="FX2" s="1" t="str">
        <f>AND(#REF!,"AAAAAF/5/7M=")</f>
        <v>#REF!</v>
      </c>
      <c r="FY2" s="1" t="str">
        <f>AND(#REF!,"AAAAAF/5/7Q=")</f>
        <v>#REF!</v>
      </c>
      <c r="FZ2" s="1" t="str">
        <f>AND(#REF!,"AAAAAF/5/7U=")</f>
        <v>#REF!</v>
      </c>
      <c r="GA2" s="1" t="str">
        <f>AND(#REF!,"AAAAAF/5/7Y=")</f>
        <v>#REF!</v>
      </c>
      <c r="GB2" s="1" t="str">
        <f>AND(#REF!,"AAAAAF/5/7c=")</f>
        <v>#REF!</v>
      </c>
      <c r="GC2" s="1" t="str">
        <f>AND(#REF!,"AAAAAF/5/7g=")</f>
        <v>#REF!</v>
      </c>
      <c r="GD2" s="1" t="str">
        <f>IF(#REF!,"AAAAAF/5/7k=",0)</f>
        <v>#REF!</v>
      </c>
      <c r="GE2" s="1" t="str">
        <f>IF(#REF!,"AAAAAF/5/7o=",0)</f>
        <v>#REF!</v>
      </c>
      <c r="GF2" s="1" t="str">
        <f>IF(#REF!,"AAAAAF/5/7s=",0)</f>
        <v>#REF!</v>
      </c>
      <c r="GG2" s="1" t="str">
        <f>IF(#REF!,"AAAAAF/5/7w=",0)</f>
        <v>#REF!</v>
      </c>
      <c r="GH2" s="1" t="str">
        <f>IF(#REF!,"AAAAAF/5/70=",0)</f>
        <v>#REF!</v>
      </c>
      <c r="GI2" s="1" t="str">
        <f>IF(#REF!,"AAAAAF/5/74=",0)</f>
        <v>#REF!</v>
      </c>
      <c r="GJ2" s="1" t="str">
        <f>IF(#REF!,"AAAAAF/5/78=",0)</f>
        <v>#REF!</v>
      </c>
      <c r="GK2" s="1" t="str">
        <f>IF(#REF!,"AAAAAF/5/8A=",0)</f>
        <v>#REF!</v>
      </c>
      <c r="GL2" s="1" t="str">
        <f>IF(#REF!,"AAAAAF/5/8E=",0)</f>
        <v>#REF!</v>
      </c>
      <c r="GM2" s="1" t="str">
        <f>IF(#REF!,"AAAAAF/5/8I=",0)</f>
        <v>#REF!</v>
      </c>
      <c r="GN2" s="1" t="str">
        <f>IF(#REF!,"AAAAAF/5/8M=",0)</f>
        <v>#REF!</v>
      </c>
      <c r="GO2" s="1" t="str">
        <f>IF(#REF!,"AAAAAF/5/8Q=",0)</f>
        <v>#REF!</v>
      </c>
      <c r="GP2" s="1" t="str">
        <f>IF(#REF!,"AAAAAF/5/8U=",0)</f>
        <v>#REF!</v>
      </c>
      <c r="GQ2" s="1" t="str">
        <f>IF(#REF!,"AAAAAF/5/8Y=",0)</f>
        <v>#REF!</v>
      </c>
      <c r="GR2" s="1" t="str">
        <f>IF(#REF!,"AAAAAF/5/8c=",0)</f>
        <v>#REF!</v>
      </c>
      <c r="GS2" s="1" t="str">
        <f>IF(#REF!,"AAAAAF/5/8g=",0)</f>
        <v>#REF!</v>
      </c>
      <c r="GT2" s="1" t="str">
        <f>IF(#REF!,"AAAAAF/5/8k=",0)</f>
        <v>#REF!</v>
      </c>
      <c r="GU2" s="1" t="str">
        <f>IF(#REF!,"AAAAAF/5/8o=",0)</f>
        <v>#REF!</v>
      </c>
      <c r="GV2" s="1" t="str">
        <f>AND(#REF!,"AAAAAF/5/8s=")</f>
        <v>#REF!</v>
      </c>
      <c r="GW2" s="1" t="str">
        <f>IF(#REF!,"AAAAAF/5/8w=",0)</f>
        <v>#REF!</v>
      </c>
      <c r="GX2" s="1" t="str">
        <f>IF(#REF!,"AAAAAF/5/80=",0)</f>
        <v>#REF!</v>
      </c>
      <c r="GY2" s="1" t="str">
        <f>AND(#REF!,"AAAAAF/5/84=")</f>
        <v>#REF!</v>
      </c>
      <c r="GZ2" s="1" t="str">
        <f>IF(#REF!,"AAAAAF/5/88=",0)</f>
        <v>#REF!</v>
      </c>
      <c r="HA2" s="2" t="s">
        <v>0</v>
      </c>
      <c r="HB2" s="1" t="str">
        <f>IF("N",[0]!_xlnm.Print_Area,"AAAAAF/5/9E=")</f>
        <v>#ERROR!</v>
      </c>
    </row>
    <row r="3" ht="12.75" customHeight="1"/>
    <row r="4" ht="12.75" customHeight="1"/>
    <row r="5" ht="12.75" customHeight="1"/>
    <row r="6" ht="12.75" customHeight="1"/>
    <row r="7" ht="12.75" customHeight="1"/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12.75" customHeight="1"/>
    <row r="16" ht="12.75" customHeight="1"/>
    <row r="17" ht="12.75" customHeight="1"/>
    <row r="18" ht="12.75" customHeight="1"/>
    <row r="19" ht="12.75" customHeight="1"/>
    <row r="20" ht="12.75" customHeight="1"/>
    <row r="21" ht="12.75" customHeight="1"/>
    <row r="22" ht="12.75" customHeight="1"/>
    <row r="23" ht="12.75" customHeight="1"/>
    <row r="24" ht="12.75" customHeight="1"/>
    <row r="25" ht="12.75" customHeight="1"/>
    <row r="26" ht="12.75" customHeight="1"/>
    <row r="27" ht="12.75" customHeight="1"/>
    <row r="28" ht="12.75" customHeight="1"/>
    <row r="29" ht="12.75" customHeight="1"/>
    <row r="30" ht="12.75" customHeight="1"/>
    <row r="31" ht="12.75" customHeight="1"/>
    <row r="32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showGridLines="0" workbookViewId="0">
      <pane ySplit="5.0" topLeftCell="A6" activePane="bottomLeft" state="frozen"/>
      <selection activeCell="B7" sqref="B7" pane="bottomLeft"/>
    </sheetView>
  </sheetViews>
  <sheetFormatPr customHeight="1" defaultColWidth="14.43" defaultRowHeight="15.0"/>
  <cols>
    <col customWidth="1" min="1" max="7" width="2.86"/>
    <col customWidth="1" min="8" max="11" width="3.71"/>
    <col customWidth="1" min="12" max="34" width="2.86"/>
    <col customWidth="1" min="35" max="35" width="4.43"/>
    <col customWidth="1" min="36" max="71" width="2.86"/>
  </cols>
  <sheetData>
    <row r="1" ht="12.75" customHeight="1">
      <c r="A1" s="3" t="s">
        <v>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  <c r="AK1" s="5"/>
      <c r="AL1" s="6"/>
      <c r="AM1" s="7"/>
      <c r="AN1" s="7"/>
      <c r="AO1" s="6"/>
      <c r="AP1" s="6"/>
      <c r="AQ1" s="7"/>
      <c r="AR1" s="7"/>
      <c r="AS1" s="6"/>
      <c r="AT1" s="7"/>
      <c r="AU1" s="7"/>
      <c r="AV1" s="8"/>
      <c r="AW1" s="9"/>
      <c r="AX1" s="9"/>
      <c r="AY1" s="5"/>
      <c r="AZ1" s="5"/>
      <c r="BA1" s="5"/>
      <c r="BB1" s="5"/>
      <c r="BC1" s="5"/>
      <c r="BD1" s="5"/>
      <c r="BE1" s="5"/>
      <c r="BF1" s="5"/>
      <c r="BG1" s="5"/>
      <c r="BH1" s="5"/>
      <c r="BI1" s="10"/>
      <c r="BJ1" s="10"/>
      <c r="BK1" s="4"/>
      <c r="BL1" s="4"/>
      <c r="BM1" s="11"/>
      <c r="BN1" s="5"/>
      <c r="BO1" s="10"/>
      <c r="BP1" s="10"/>
      <c r="BQ1" s="10"/>
      <c r="BR1" s="10"/>
      <c r="BS1" s="10"/>
    </row>
    <row r="2" ht="12.75" customHeight="1">
      <c r="A2" s="12"/>
      <c r="B2" s="3"/>
      <c r="C2" s="3"/>
      <c r="D2" s="3"/>
      <c r="E2" s="3"/>
      <c r="F2" s="3"/>
      <c r="G2" s="3"/>
      <c r="H2" s="3"/>
      <c r="I2" s="13" t="s">
        <v>2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S2" s="14"/>
      <c r="AT2" s="14"/>
      <c r="AU2" s="14"/>
      <c r="AV2" s="15"/>
      <c r="AW2" s="15"/>
      <c r="AX2" s="14"/>
      <c r="AY2" s="16"/>
      <c r="AZ2" s="17"/>
      <c r="BA2" s="18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8"/>
      <c r="BN2" s="20"/>
      <c r="BO2" s="20"/>
    </row>
    <row r="3" ht="12.75" customHeight="1">
      <c r="A3" s="3"/>
      <c r="B3" s="3"/>
      <c r="C3" s="3"/>
      <c r="D3" s="3"/>
      <c r="E3" s="3"/>
      <c r="F3" s="3"/>
      <c r="G3" s="3"/>
      <c r="H3" s="3"/>
      <c r="I3" s="21" t="s">
        <v>3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13"/>
      <c r="AS3" s="12"/>
      <c r="AT3" s="12"/>
      <c r="AU3" s="12"/>
      <c r="AV3" s="15"/>
      <c r="AW3" s="12"/>
      <c r="AX3" s="12"/>
      <c r="AY3" s="16"/>
      <c r="AZ3" s="17"/>
      <c r="BA3" s="18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8"/>
      <c r="BN3" s="20"/>
    </row>
    <row r="4" ht="8.2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22"/>
      <c r="AS4" s="22"/>
      <c r="AT4" s="23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24"/>
      <c r="BL4" s="20"/>
      <c r="BM4" s="20"/>
      <c r="BN4" s="20"/>
      <c r="BO4" s="20"/>
      <c r="BP4" s="20"/>
      <c r="BQ4" s="20"/>
      <c r="BR4" s="20"/>
      <c r="BS4" s="20"/>
    </row>
    <row r="5" ht="12.75" customHeight="1">
      <c r="A5" s="25" t="s">
        <v>4</v>
      </c>
      <c r="B5" s="26"/>
      <c r="C5" s="27"/>
      <c r="D5" s="28" t="s">
        <v>5</v>
      </c>
      <c r="E5" s="26"/>
      <c r="F5" s="26"/>
      <c r="G5" s="26"/>
      <c r="H5" s="26"/>
      <c r="I5" s="26"/>
      <c r="J5" s="26"/>
      <c r="K5" s="27"/>
      <c r="L5" s="28" t="s">
        <v>6</v>
      </c>
      <c r="M5" s="26"/>
      <c r="N5" s="26"/>
      <c r="O5" s="26"/>
      <c r="P5" s="26"/>
      <c r="Q5" s="26"/>
      <c r="R5" s="26"/>
      <c r="S5" s="27"/>
      <c r="T5" s="28" t="s">
        <v>7</v>
      </c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7"/>
      <c r="AJ5" s="28" t="s">
        <v>8</v>
      </c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7"/>
      <c r="AV5" s="28" t="s">
        <v>9</v>
      </c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7"/>
      <c r="BL5" s="28" t="s">
        <v>10</v>
      </c>
      <c r="BM5" s="26"/>
      <c r="BN5" s="26"/>
      <c r="BO5" s="26"/>
      <c r="BP5" s="26"/>
      <c r="BQ5" s="26"/>
      <c r="BR5" s="26"/>
      <c r="BS5" s="27"/>
    </row>
    <row r="6" ht="12.75" customHeight="1">
      <c r="A6" s="25" t="s">
        <v>11</v>
      </c>
      <c r="B6" s="26"/>
      <c r="C6" s="27"/>
      <c r="D6" s="29" t="s">
        <v>12</v>
      </c>
      <c r="E6" s="26"/>
      <c r="F6" s="26"/>
      <c r="G6" s="27"/>
      <c r="H6" s="29" t="s">
        <v>13</v>
      </c>
      <c r="I6" s="26"/>
      <c r="J6" s="26"/>
      <c r="K6" s="27"/>
      <c r="L6" s="29" t="s">
        <v>12</v>
      </c>
      <c r="M6" s="26"/>
      <c r="N6" s="26"/>
      <c r="O6" s="27"/>
      <c r="P6" s="29" t="s">
        <v>13</v>
      </c>
      <c r="Q6" s="26"/>
      <c r="R6" s="26"/>
      <c r="S6" s="27"/>
      <c r="T6" s="29" t="s">
        <v>14</v>
      </c>
      <c r="U6" s="26"/>
      <c r="V6" s="26"/>
      <c r="W6" s="27"/>
      <c r="X6" s="29" t="s">
        <v>12</v>
      </c>
      <c r="Y6" s="26"/>
      <c r="Z6" s="26"/>
      <c r="AA6" s="27"/>
      <c r="AB6" s="29" t="s">
        <v>15</v>
      </c>
      <c r="AC6" s="26"/>
      <c r="AD6" s="26"/>
      <c r="AE6" s="27"/>
      <c r="AF6" s="29" t="s">
        <v>13</v>
      </c>
      <c r="AG6" s="26"/>
      <c r="AH6" s="26"/>
      <c r="AI6" s="27"/>
      <c r="AJ6" s="29" t="s">
        <v>16</v>
      </c>
      <c r="AK6" s="26"/>
      <c r="AL6" s="26"/>
      <c r="AM6" s="27"/>
      <c r="AN6" s="29" t="s">
        <v>14</v>
      </c>
      <c r="AO6" s="26"/>
      <c r="AP6" s="26"/>
      <c r="AQ6" s="27"/>
      <c r="AR6" s="29" t="s">
        <v>13</v>
      </c>
      <c r="AS6" s="26"/>
      <c r="AT6" s="26"/>
      <c r="AU6" s="27"/>
      <c r="AV6" s="29" t="s">
        <v>12</v>
      </c>
      <c r="AW6" s="26"/>
      <c r="AX6" s="26"/>
      <c r="AY6" s="27"/>
      <c r="AZ6" s="29" t="s">
        <v>14</v>
      </c>
      <c r="BA6" s="26"/>
      <c r="BB6" s="26"/>
      <c r="BC6" s="27"/>
      <c r="BD6" s="29" t="s">
        <v>17</v>
      </c>
      <c r="BE6" s="26"/>
      <c r="BF6" s="26"/>
      <c r="BG6" s="27"/>
      <c r="BH6" s="29" t="s">
        <v>13</v>
      </c>
      <c r="BI6" s="26"/>
      <c r="BJ6" s="26"/>
      <c r="BK6" s="27"/>
      <c r="BL6" s="29" t="s">
        <v>14</v>
      </c>
      <c r="BM6" s="26"/>
      <c r="BN6" s="26"/>
      <c r="BO6" s="27"/>
      <c r="BP6" s="30" t="s">
        <v>17</v>
      </c>
      <c r="BQ6" s="26"/>
      <c r="BR6" s="26"/>
      <c r="BS6" s="27"/>
    </row>
    <row r="7" ht="17.25" customHeight="1">
      <c r="A7" s="31" t="s">
        <v>18</v>
      </c>
      <c r="C7" s="32"/>
      <c r="D7" s="33"/>
      <c r="K7" s="32"/>
      <c r="L7" s="34" t="s">
        <v>19</v>
      </c>
      <c r="M7" s="35"/>
      <c r="N7" s="35"/>
      <c r="O7" s="35"/>
      <c r="P7" s="35"/>
      <c r="Q7" s="35"/>
      <c r="R7" s="35"/>
      <c r="S7" s="36"/>
      <c r="T7" s="36"/>
      <c r="U7" s="35"/>
      <c r="V7" s="35"/>
      <c r="W7" s="35"/>
      <c r="X7" s="35"/>
      <c r="Y7" s="35"/>
      <c r="Z7" s="35"/>
      <c r="AA7" s="35"/>
      <c r="AB7" s="35"/>
      <c r="AC7" s="36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7"/>
      <c r="BL7" s="38"/>
      <c r="BS7" s="32"/>
    </row>
    <row r="8" ht="17.25" customHeight="1">
      <c r="A8" s="39"/>
      <c r="B8" s="40"/>
      <c r="C8" s="41"/>
      <c r="D8" s="42"/>
      <c r="K8" s="32"/>
      <c r="L8" s="43" t="s">
        <v>20</v>
      </c>
      <c r="M8" s="44"/>
      <c r="N8" s="44"/>
      <c r="O8" s="44"/>
      <c r="P8" s="45" t="s">
        <v>21</v>
      </c>
      <c r="Q8" s="44" t="s">
        <v>22</v>
      </c>
      <c r="R8" s="44"/>
      <c r="S8" s="44"/>
      <c r="T8" s="46"/>
      <c r="U8" s="46"/>
      <c r="V8" s="44"/>
      <c r="W8" s="46"/>
      <c r="X8" s="46"/>
      <c r="Y8" s="46"/>
      <c r="Z8" s="44"/>
      <c r="AA8" s="44" t="s">
        <v>23</v>
      </c>
      <c r="AB8" s="44"/>
      <c r="AC8" s="47"/>
      <c r="AD8" s="47"/>
      <c r="AE8" s="47"/>
      <c r="AF8" s="48" t="s">
        <v>21</v>
      </c>
      <c r="AG8" s="44" t="s">
        <v>24</v>
      </c>
      <c r="AH8" s="46"/>
      <c r="AI8" s="46"/>
      <c r="AJ8" s="46"/>
      <c r="AK8" s="46"/>
      <c r="AL8" s="46"/>
      <c r="AM8" s="46"/>
      <c r="AN8" s="46"/>
      <c r="AO8" s="46"/>
      <c r="AP8" s="49" t="s">
        <v>21</v>
      </c>
      <c r="AQ8" s="44" t="s">
        <v>25</v>
      </c>
      <c r="AR8" s="46"/>
      <c r="AS8" s="46"/>
      <c r="AT8" s="46"/>
      <c r="AU8" s="46"/>
      <c r="AV8" s="46"/>
      <c r="AW8" s="46"/>
      <c r="AX8" s="46"/>
      <c r="AY8" s="44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50"/>
      <c r="BL8" s="39"/>
      <c r="BM8" s="40"/>
      <c r="BN8" s="40"/>
      <c r="BO8" s="40"/>
      <c r="BP8" s="40"/>
      <c r="BQ8" s="40"/>
      <c r="BR8" s="40"/>
      <c r="BS8" s="41"/>
    </row>
    <row r="9" ht="17.25" customHeight="1">
      <c r="A9" s="51" t="s">
        <v>26</v>
      </c>
      <c r="C9" s="32"/>
      <c r="D9" s="42"/>
      <c r="K9" s="32"/>
      <c r="L9" s="43" t="s">
        <v>27</v>
      </c>
      <c r="M9" s="52"/>
      <c r="N9" s="44"/>
      <c r="O9" s="47"/>
      <c r="P9" s="53" t="s">
        <v>21</v>
      </c>
      <c r="Q9" s="44" t="s">
        <v>28</v>
      </c>
      <c r="R9" s="44"/>
      <c r="S9" s="44"/>
      <c r="T9" s="44"/>
      <c r="U9" s="44"/>
      <c r="V9" s="44"/>
      <c r="W9" s="44"/>
      <c r="X9" s="44"/>
      <c r="Y9" s="46"/>
      <c r="Z9" s="46"/>
      <c r="AA9" s="46"/>
      <c r="AB9" s="44"/>
      <c r="AC9" s="44"/>
      <c r="AD9" s="44"/>
      <c r="AE9" s="47"/>
      <c r="AF9" s="48" t="s">
        <v>21</v>
      </c>
      <c r="AG9" s="44" t="s">
        <v>29</v>
      </c>
      <c r="AH9" s="46"/>
      <c r="AI9" s="46"/>
      <c r="AJ9" s="46"/>
      <c r="AK9" s="46"/>
      <c r="AL9" s="46"/>
      <c r="AM9" s="46"/>
      <c r="AN9" s="46"/>
      <c r="AO9" s="46"/>
      <c r="AQ9" s="54" t="s">
        <v>30</v>
      </c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50"/>
      <c r="BL9" s="55" t="s">
        <v>31</v>
      </c>
      <c r="BO9" s="32"/>
      <c r="BP9" s="56"/>
      <c r="BS9" s="32"/>
    </row>
    <row r="10" ht="17.25" customHeight="1">
      <c r="A10" s="42"/>
      <c r="C10" s="32"/>
      <c r="D10" s="42"/>
      <c r="K10" s="32"/>
      <c r="L10" s="43" t="s">
        <v>32</v>
      </c>
      <c r="M10" s="52"/>
      <c r="N10" s="44"/>
      <c r="O10" s="47"/>
      <c r="P10" s="57" t="s">
        <v>21</v>
      </c>
      <c r="Q10" s="44" t="s">
        <v>33</v>
      </c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4" t="s">
        <v>34</v>
      </c>
      <c r="AC10" s="47"/>
      <c r="AD10" s="47"/>
      <c r="AE10" s="47"/>
      <c r="AF10" s="58" t="s">
        <v>21</v>
      </c>
      <c r="AG10" s="44" t="s">
        <v>35</v>
      </c>
      <c r="AH10" s="46"/>
      <c r="AI10" s="46"/>
      <c r="AJ10" s="46"/>
      <c r="AK10" s="46"/>
      <c r="AL10" s="46"/>
      <c r="AM10" s="46"/>
      <c r="AN10" s="46"/>
      <c r="AO10" s="44"/>
      <c r="AP10" s="59" t="s">
        <v>21</v>
      </c>
      <c r="AQ10" s="44" t="s">
        <v>36</v>
      </c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50"/>
      <c r="BL10" s="42"/>
      <c r="BO10" s="32"/>
      <c r="BS10" s="32"/>
    </row>
    <row r="11" ht="17.25" customHeight="1">
      <c r="A11" s="39"/>
      <c r="B11" s="40"/>
      <c r="C11" s="41"/>
      <c r="D11" s="42"/>
      <c r="K11" s="32"/>
      <c r="L11" s="60"/>
      <c r="M11" s="52"/>
      <c r="N11" s="44"/>
      <c r="O11" s="47"/>
      <c r="P11" s="57" t="s">
        <v>21</v>
      </c>
      <c r="Q11" s="44" t="s">
        <v>37</v>
      </c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61"/>
      <c r="AD11" s="46"/>
      <c r="AE11" s="61"/>
      <c r="AF11" s="62" t="s">
        <v>21</v>
      </c>
      <c r="AG11" s="44" t="s">
        <v>38</v>
      </c>
      <c r="AH11" s="46"/>
      <c r="AI11" s="46"/>
      <c r="AJ11" s="46"/>
      <c r="AK11" s="46"/>
      <c r="AL11" s="46"/>
      <c r="AM11" s="46"/>
      <c r="AN11" s="46"/>
      <c r="AO11" s="46"/>
      <c r="AP11" s="63" t="s">
        <v>21</v>
      </c>
      <c r="AQ11" s="44" t="s">
        <v>39</v>
      </c>
      <c r="AR11" s="47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50"/>
      <c r="BL11" s="39"/>
      <c r="BM11" s="40"/>
      <c r="BN11" s="40"/>
      <c r="BO11" s="41"/>
      <c r="BP11" s="40"/>
      <c r="BQ11" s="40"/>
      <c r="BR11" s="40"/>
      <c r="BS11" s="41"/>
    </row>
    <row r="12" ht="17.25" customHeight="1">
      <c r="A12" s="64" t="s">
        <v>40</v>
      </c>
      <c r="B12" s="65"/>
      <c r="C12" s="66"/>
      <c r="D12" s="42"/>
      <c r="K12" s="32"/>
      <c r="L12" s="60"/>
      <c r="M12" s="52"/>
      <c r="N12" s="44"/>
      <c r="O12" s="44"/>
      <c r="P12" s="57" t="s">
        <v>21</v>
      </c>
      <c r="Q12" s="54" t="s">
        <v>41</v>
      </c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4"/>
      <c r="AD12" s="46"/>
      <c r="AE12" s="44"/>
      <c r="AF12" s="67" t="s">
        <v>21</v>
      </c>
      <c r="AG12" s="44" t="s">
        <v>42</v>
      </c>
      <c r="AH12" s="46"/>
      <c r="AI12" s="46"/>
      <c r="AJ12" s="46"/>
      <c r="AK12" s="46"/>
      <c r="AL12" s="46"/>
      <c r="AM12" s="46"/>
      <c r="AN12" s="46"/>
      <c r="AO12" s="46"/>
      <c r="AP12" s="44"/>
      <c r="AQ12" s="46"/>
      <c r="AR12" s="47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50"/>
      <c r="BL12" s="55" t="s">
        <v>43</v>
      </c>
      <c r="BO12" s="32"/>
      <c r="BP12" s="68" t="s">
        <v>38</v>
      </c>
      <c r="BS12" s="32"/>
    </row>
    <row r="13" ht="17.25" customHeight="1">
      <c r="A13" s="42"/>
      <c r="C13" s="32"/>
      <c r="D13" s="42"/>
      <c r="K13" s="32"/>
      <c r="L13" s="69"/>
      <c r="M13" s="46"/>
      <c r="N13" s="46"/>
      <c r="O13" s="46"/>
      <c r="P13" s="70" t="s">
        <v>21</v>
      </c>
      <c r="Q13" s="44" t="s">
        <v>44</v>
      </c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4" t="s">
        <v>45</v>
      </c>
      <c r="AC13" s="47"/>
      <c r="AD13" s="47"/>
      <c r="AE13" s="47"/>
      <c r="AF13" s="71" t="s">
        <v>21</v>
      </c>
      <c r="AG13" s="44" t="s">
        <v>46</v>
      </c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50"/>
      <c r="BL13" s="42"/>
      <c r="BO13" s="32"/>
      <c r="BS13" s="32"/>
    </row>
    <row r="14" ht="17.25" customHeight="1">
      <c r="A14" s="39"/>
      <c r="B14" s="40"/>
      <c r="C14" s="41"/>
      <c r="D14" s="39"/>
      <c r="E14" s="40"/>
      <c r="F14" s="40"/>
      <c r="G14" s="40"/>
      <c r="H14" s="40"/>
      <c r="I14" s="40"/>
      <c r="J14" s="40"/>
      <c r="K14" s="41"/>
      <c r="L14" s="69"/>
      <c r="M14" s="46"/>
      <c r="N14" s="46"/>
      <c r="O14" s="46"/>
      <c r="P14" s="70" t="s">
        <v>21</v>
      </c>
      <c r="Q14" s="44" t="s">
        <v>47</v>
      </c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7"/>
      <c r="AC14" s="47"/>
      <c r="AD14" s="47"/>
      <c r="AE14" s="47"/>
      <c r="AF14" s="71" t="s">
        <v>21</v>
      </c>
      <c r="AG14" s="44" t="s">
        <v>48</v>
      </c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46"/>
      <c r="AW14" s="46"/>
      <c r="AX14" s="46"/>
      <c r="AY14" s="46"/>
      <c r="AZ14" s="46"/>
      <c r="BA14" s="46"/>
      <c r="BB14" s="46"/>
      <c r="BC14" s="46"/>
      <c r="BD14" s="46"/>
      <c r="BE14" s="46"/>
      <c r="BF14" s="46"/>
      <c r="BG14" s="46"/>
      <c r="BH14" s="46"/>
      <c r="BI14" s="46"/>
      <c r="BJ14" s="46"/>
      <c r="BK14" s="50"/>
      <c r="BL14" s="39"/>
      <c r="BM14" s="40"/>
      <c r="BN14" s="40"/>
      <c r="BO14" s="41"/>
      <c r="BS14" s="32"/>
    </row>
    <row r="15" ht="17.25" customHeight="1">
      <c r="A15" s="64" t="s">
        <v>49</v>
      </c>
      <c r="B15" s="65"/>
      <c r="C15" s="66"/>
      <c r="D15" s="72"/>
      <c r="G15" s="32"/>
      <c r="H15" s="73"/>
      <c r="K15" s="32"/>
      <c r="L15" s="74"/>
      <c r="M15" s="75"/>
      <c r="N15" s="75"/>
      <c r="O15" s="76"/>
      <c r="P15" s="74"/>
      <c r="Q15" s="75"/>
      <c r="R15" s="75"/>
      <c r="S15" s="76"/>
      <c r="T15" s="74"/>
      <c r="U15" s="75"/>
      <c r="V15" s="75"/>
      <c r="W15" s="76"/>
      <c r="X15" s="74"/>
      <c r="Y15" s="75"/>
      <c r="Z15" s="75"/>
      <c r="AA15" s="76"/>
      <c r="AB15" s="74"/>
      <c r="AC15" s="75"/>
      <c r="AD15" s="75"/>
      <c r="AE15" s="76"/>
      <c r="AF15" s="74"/>
      <c r="AG15" s="75"/>
      <c r="AH15" s="75"/>
      <c r="AI15" s="76"/>
      <c r="AJ15" s="77"/>
      <c r="AK15" s="75"/>
      <c r="AL15" s="75"/>
      <c r="AM15" s="76"/>
      <c r="AN15" s="74"/>
      <c r="AO15" s="75"/>
      <c r="AP15" s="75"/>
      <c r="AQ15" s="76"/>
      <c r="AR15" s="74"/>
      <c r="AS15" s="75"/>
      <c r="AT15" s="75"/>
      <c r="AU15" s="76"/>
      <c r="AV15" s="74"/>
      <c r="AW15" s="75"/>
      <c r="AX15" s="75"/>
      <c r="AY15" s="76"/>
      <c r="AZ15" s="74"/>
      <c r="BA15" s="75"/>
      <c r="BB15" s="75"/>
      <c r="BC15" s="76"/>
      <c r="BD15" s="74"/>
      <c r="BE15" s="75"/>
      <c r="BF15" s="75"/>
      <c r="BG15" s="76"/>
      <c r="BH15" s="74"/>
      <c r="BI15" s="75"/>
      <c r="BJ15" s="75"/>
      <c r="BK15" s="76"/>
      <c r="BL15" s="78" t="s">
        <v>50</v>
      </c>
      <c r="BO15" s="32"/>
      <c r="BP15" s="79"/>
      <c r="BQ15" s="65"/>
      <c r="BR15" s="65"/>
      <c r="BS15" s="66"/>
    </row>
    <row r="16" ht="17.25" customHeight="1">
      <c r="A16" s="42"/>
      <c r="C16" s="32"/>
      <c r="D16" s="42"/>
      <c r="G16" s="32"/>
      <c r="H16" s="42"/>
      <c r="K16" s="32"/>
      <c r="L16" s="42"/>
      <c r="O16" s="32"/>
      <c r="P16" s="42"/>
      <c r="S16" s="32"/>
      <c r="T16" s="42"/>
      <c r="W16" s="32"/>
      <c r="X16" s="42"/>
      <c r="AA16" s="32"/>
      <c r="AB16" s="42"/>
      <c r="AE16" s="32"/>
      <c r="AF16" s="42"/>
      <c r="AI16" s="32"/>
      <c r="AJ16" s="42"/>
      <c r="AM16" s="32"/>
      <c r="AN16" s="42"/>
      <c r="AQ16" s="32"/>
      <c r="AR16" s="42"/>
      <c r="AU16" s="32"/>
      <c r="AV16" s="42"/>
      <c r="AY16" s="32"/>
      <c r="AZ16" s="42"/>
      <c r="BC16" s="32"/>
      <c r="BD16" s="42"/>
      <c r="BG16" s="32"/>
      <c r="BH16" s="42"/>
      <c r="BK16" s="32"/>
      <c r="BO16" s="32"/>
      <c r="BP16" s="80"/>
      <c r="BS16" s="32"/>
    </row>
    <row r="17" ht="17.25" customHeight="1">
      <c r="A17" s="39"/>
      <c r="B17" s="40"/>
      <c r="C17" s="41"/>
      <c r="D17" s="39"/>
      <c r="E17" s="40"/>
      <c r="F17" s="40"/>
      <c r="G17" s="41"/>
      <c r="H17" s="39"/>
      <c r="I17" s="40"/>
      <c r="J17" s="40"/>
      <c r="K17" s="41"/>
      <c r="L17" s="39"/>
      <c r="M17" s="40"/>
      <c r="N17" s="40"/>
      <c r="O17" s="41"/>
      <c r="P17" s="39"/>
      <c r="Q17" s="40"/>
      <c r="R17" s="40"/>
      <c r="S17" s="41"/>
      <c r="T17" s="39"/>
      <c r="U17" s="40"/>
      <c r="V17" s="40"/>
      <c r="W17" s="41"/>
      <c r="X17" s="39"/>
      <c r="Y17" s="40"/>
      <c r="Z17" s="40"/>
      <c r="AA17" s="41"/>
      <c r="AB17" s="39"/>
      <c r="AC17" s="40"/>
      <c r="AD17" s="40"/>
      <c r="AE17" s="41"/>
      <c r="AF17" s="39"/>
      <c r="AG17" s="40"/>
      <c r="AH17" s="40"/>
      <c r="AI17" s="41"/>
      <c r="AJ17" s="39"/>
      <c r="AK17" s="40"/>
      <c r="AL17" s="40"/>
      <c r="AM17" s="41"/>
      <c r="AN17" s="39"/>
      <c r="AO17" s="40"/>
      <c r="AP17" s="40"/>
      <c r="AQ17" s="41"/>
      <c r="AR17" s="39"/>
      <c r="AS17" s="40"/>
      <c r="AT17" s="40"/>
      <c r="AU17" s="41"/>
      <c r="AV17" s="39"/>
      <c r="AW17" s="40"/>
      <c r="AX17" s="40"/>
      <c r="AY17" s="41"/>
      <c r="AZ17" s="39"/>
      <c r="BA17" s="40"/>
      <c r="BB17" s="40"/>
      <c r="BC17" s="41"/>
      <c r="BD17" s="39"/>
      <c r="BE17" s="40"/>
      <c r="BF17" s="40"/>
      <c r="BG17" s="41"/>
      <c r="BH17" s="39"/>
      <c r="BI17" s="40"/>
      <c r="BJ17" s="40"/>
      <c r="BK17" s="41"/>
      <c r="BL17" s="40"/>
      <c r="BM17" s="40"/>
      <c r="BN17" s="40"/>
      <c r="BO17" s="41"/>
      <c r="BP17" s="39"/>
      <c r="BQ17" s="40"/>
      <c r="BR17" s="40"/>
      <c r="BS17" s="41"/>
    </row>
    <row r="18" ht="17.25" customHeight="1">
      <c r="A18" s="64" t="s">
        <v>51</v>
      </c>
      <c r="B18" s="65"/>
      <c r="C18" s="66"/>
      <c r="D18" s="81"/>
      <c r="G18" s="32"/>
      <c r="H18" s="81"/>
      <c r="K18" s="32"/>
      <c r="L18" s="81"/>
      <c r="O18" s="32"/>
      <c r="P18" s="81"/>
      <c r="S18" s="32"/>
      <c r="T18" s="82"/>
      <c r="U18" s="65"/>
      <c r="V18" s="65"/>
      <c r="W18" s="66"/>
      <c r="X18" s="79" t="s">
        <v>52</v>
      </c>
      <c r="Y18" s="65"/>
      <c r="Z18" s="65"/>
      <c r="AA18" s="66"/>
      <c r="AB18" s="81"/>
      <c r="AE18" s="32"/>
      <c r="AF18" s="81"/>
      <c r="AI18" s="32"/>
      <c r="AJ18" s="81"/>
      <c r="AM18" s="32"/>
      <c r="AN18" s="83" t="s">
        <v>53</v>
      </c>
      <c r="AQ18" s="32"/>
      <c r="AR18" s="81"/>
      <c r="AU18" s="32"/>
      <c r="AV18" s="79"/>
      <c r="AW18" s="65"/>
      <c r="AX18" s="65"/>
      <c r="AY18" s="66"/>
      <c r="AZ18" s="81"/>
      <c r="BC18" s="32"/>
      <c r="BD18" s="81"/>
      <c r="BG18" s="32"/>
      <c r="BH18" s="81"/>
      <c r="BK18" s="32"/>
      <c r="BL18" s="84"/>
      <c r="BM18" s="65"/>
      <c r="BN18" s="65"/>
      <c r="BO18" s="66"/>
      <c r="BP18" s="84"/>
      <c r="BQ18" s="65"/>
      <c r="BR18" s="65"/>
      <c r="BS18" s="66"/>
    </row>
    <row r="19" ht="17.25" customHeight="1">
      <c r="A19" s="42"/>
      <c r="C19" s="32"/>
      <c r="D19" s="42"/>
      <c r="G19" s="32"/>
      <c r="H19" s="42"/>
      <c r="K19" s="32"/>
      <c r="L19" s="42"/>
      <c r="O19" s="32"/>
      <c r="P19" s="42"/>
      <c r="S19" s="32"/>
      <c r="T19" s="42"/>
      <c r="W19" s="32"/>
      <c r="X19" s="80" t="str">
        <f>IFERROR(__xludf.DUMMYFUNCTION("SPARKLINE({0,1})"),"")</f>
        <v/>
      </c>
      <c r="AA19" s="32"/>
      <c r="AB19" s="42"/>
      <c r="AE19" s="32"/>
      <c r="AF19" s="42"/>
      <c r="AI19" s="32"/>
      <c r="AJ19" s="42"/>
      <c r="AM19" s="32"/>
      <c r="AN19" s="42"/>
      <c r="AQ19" s="32"/>
      <c r="AR19" s="42"/>
      <c r="AU19" s="32"/>
      <c r="AV19" s="80"/>
      <c r="AY19" s="32"/>
      <c r="AZ19" s="42"/>
      <c r="BC19" s="32"/>
      <c r="BD19" s="42"/>
      <c r="BG19" s="32"/>
      <c r="BH19" s="42"/>
      <c r="BK19" s="32"/>
      <c r="BL19" s="42"/>
      <c r="BO19" s="32"/>
      <c r="BP19" s="42"/>
      <c r="BS19" s="32"/>
    </row>
    <row r="20" ht="17.25" customHeight="1">
      <c r="A20" s="39"/>
      <c r="B20" s="40"/>
      <c r="C20" s="41"/>
      <c r="D20" s="39"/>
      <c r="E20" s="40"/>
      <c r="F20" s="40"/>
      <c r="G20" s="41"/>
      <c r="H20" s="39"/>
      <c r="I20" s="40"/>
      <c r="J20" s="40"/>
      <c r="K20" s="41"/>
      <c r="L20" s="39"/>
      <c r="M20" s="40"/>
      <c r="N20" s="40"/>
      <c r="O20" s="41"/>
      <c r="P20" s="39"/>
      <c r="Q20" s="40"/>
      <c r="R20" s="40"/>
      <c r="S20" s="41"/>
      <c r="T20" s="39"/>
      <c r="U20" s="40"/>
      <c r="V20" s="40"/>
      <c r="W20" s="41"/>
      <c r="X20" s="39"/>
      <c r="Y20" s="40"/>
      <c r="Z20" s="40"/>
      <c r="AA20" s="41"/>
      <c r="AB20" s="39"/>
      <c r="AC20" s="40"/>
      <c r="AD20" s="40"/>
      <c r="AE20" s="41"/>
      <c r="AF20" s="39"/>
      <c r="AG20" s="40"/>
      <c r="AH20" s="40"/>
      <c r="AI20" s="41"/>
      <c r="AJ20" s="39"/>
      <c r="AK20" s="40"/>
      <c r="AL20" s="40"/>
      <c r="AM20" s="41"/>
      <c r="AN20" s="39"/>
      <c r="AO20" s="40"/>
      <c r="AP20" s="40"/>
      <c r="AQ20" s="41"/>
      <c r="AR20" s="39"/>
      <c r="AS20" s="40"/>
      <c r="AT20" s="40"/>
      <c r="AU20" s="41"/>
      <c r="AV20" s="39"/>
      <c r="AW20" s="40"/>
      <c r="AX20" s="40"/>
      <c r="AY20" s="41"/>
      <c r="AZ20" s="39"/>
      <c r="BA20" s="40"/>
      <c r="BB20" s="40"/>
      <c r="BC20" s="41"/>
      <c r="BD20" s="39"/>
      <c r="BE20" s="40"/>
      <c r="BF20" s="40"/>
      <c r="BG20" s="41"/>
      <c r="BH20" s="39"/>
      <c r="BI20" s="40"/>
      <c r="BJ20" s="40"/>
      <c r="BK20" s="41"/>
      <c r="BL20" s="39"/>
      <c r="BM20" s="40"/>
      <c r="BN20" s="40"/>
      <c r="BO20" s="41"/>
      <c r="BP20" s="39"/>
      <c r="BQ20" s="40"/>
      <c r="BR20" s="40"/>
      <c r="BS20" s="41"/>
    </row>
    <row r="21" ht="17.25" customHeight="1">
      <c r="A21" s="64" t="s">
        <v>54</v>
      </c>
      <c r="B21" s="65"/>
      <c r="C21" s="66"/>
      <c r="D21" s="81"/>
      <c r="G21" s="32"/>
      <c r="H21" s="84"/>
      <c r="I21" s="65"/>
      <c r="J21" s="65"/>
      <c r="K21" s="66"/>
      <c r="L21" s="84"/>
      <c r="M21" s="65"/>
      <c r="N21" s="65"/>
      <c r="O21" s="66"/>
      <c r="P21" s="81"/>
      <c r="S21" s="32"/>
      <c r="T21" s="81"/>
      <c r="W21" s="32"/>
      <c r="X21" s="79"/>
      <c r="Y21" s="65"/>
      <c r="Z21" s="65"/>
      <c r="AA21" s="66"/>
      <c r="AB21" s="81"/>
      <c r="AE21" s="32"/>
      <c r="AF21" s="84"/>
      <c r="AG21" s="65"/>
      <c r="AH21" s="65"/>
      <c r="AI21" s="66"/>
      <c r="AJ21" s="84"/>
      <c r="AK21" s="65"/>
      <c r="AL21" s="65"/>
      <c r="AM21" s="66"/>
      <c r="AN21" s="80"/>
      <c r="AQ21" s="32"/>
      <c r="AR21" s="84"/>
      <c r="AS21" s="65"/>
      <c r="AT21" s="65"/>
      <c r="AU21" s="66"/>
      <c r="AV21" s="79" t="s">
        <v>52</v>
      </c>
      <c r="AW21" s="65"/>
      <c r="AX21" s="65"/>
      <c r="AY21" s="66"/>
      <c r="AZ21" s="84"/>
      <c r="BA21" s="65"/>
      <c r="BB21" s="65"/>
      <c r="BC21" s="66"/>
      <c r="BD21" s="84"/>
      <c r="BE21" s="65"/>
      <c r="BF21" s="65"/>
      <c r="BG21" s="66"/>
      <c r="BH21" s="84"/>
      <c r="BI21" s="65"/>
      <c r="BJ21" s="65"/>
      <c r="BK21" s="66"/>
      <c r="BL21" s="84"/>
      <c r="BM21" s="65"/>
      <c r="BN21" s="65"/>
      <c r="BO21" s="66"/>
      <c r="BP21" s="84"/>
      <c r="BQ21" s="65"/>
      <c r="BR21" s="65"/>
      <c r="BS21" s="66"/>
    </row>
    <row r="22" ht="17.25" customHeight="1">
      <c r="A22" s="42"/>
      <c r="C22" s="32"/>
      <c r="D22" s="42"/>
      <c r="G22" s="32"/>
      <c r="H22" s="42"/>
      <c r="K22" s="32"/>
      <c r="L22" s="42"/>
      <c r="O22" s="32"/>
      <c r="P22" s="42"/>
      <c r="S22" s="32"/>
      <c r="T22" s="42"/>
      <c r="W22" s="32"/>
      <c r="X22" s="42"/>
      <c r="AA22" s="32"/>
      <c r="AB22" s="42"/>
      <c r="AE22" s="32"/>
      <c r="AF22" s="42"/>
      <c r="AI22" s="32"/>
      <c r="AJ22" s="42"/>
      <c r="AM22" s="32"/>
      <c r="AN22" s="42"/>
      <c r="AQ22" s="32"/>
      <c r="AR22" s="42"/>
      <c r="AU22" s="32"/>
      <c r="AV22" s="80" t="str">
        <f>IFERROR(__xludf.DUMMYFUNCTION("SPARKLINE({0,1})"),"")</f>
        <v/>
      </c>
      <c r="AY22" s="32"/>
      <c r="AZ22" s="42"/>
      <c r="BC22" s="32"/>
      <c r="BD22" s="42"/>
      <c r="BG22" s="32"/>
      <c r="BH22" s="42"/>
      <c r="BK22" s="32"/>
      <c r="BL22" s="42"/>
      <c r="BO22" s="32"/>
      <c r="BP22" s="42"/>
      <c r="BS22" s="32"/>
    </row>
    <row r="23" ht="17.25" customHeight="1">
      <c r="A23" s="39"/>
      <c r="B23" s="40"/>
      <c r="C23" s="41"/>
      <c r="D23" s="39"/>
      <c r="E23" s="40"/>
      <c r="F23" s="40"/>
      <c r="G23" s="41"/>
      <c r="H23" s="39"/>
      <c r="I23" s="40"/>
      <c r="J23" s="40"/>
      <c r="K23" s="41"/>
      <c r="L23" s="39"/>
      <c r="M23" s="40"/>
      <c r="N23" s="40"/>
      <c r="O23" s="41"/>
      <c r="P23" s="39"/>
      <c r="Q23" s="40"/>
      <c r="R23" s="40"/>
      <c r="S23" s="41"/>
      <c r="T23" s="39"/>
      <c r="U23" s="40"/>
      <c r="V23" s="40"/>
      <c r="W23" s="41"/>
      <c r="X23" s="39"/>
      <c r="Y23" s="40"/>
      <c r="Z23" s="40"/>
      <c r="AA23" s="41"/>
      <c r="AB23" s="39"/>
      <c r="AC23" s="40"/>
      <c r="AD23" s="40"/>
      <c r="AE23" s="41"/>
      <c r="AF23" s="39"/>
      <c r="AG23" s="40"/>
      <c r="AH23" s="40"/>
      <c r="AI23" s="41"/>
      <c r="AJ23" s="39"/>
      <c r="AK23" s="40"/>
      <c r="AL23" s="40"/>
      <c r="AM23" s="41"/>
      <c r="AN23" s="39"/>
      <c r="AO23" s="40"/>
      <c r="AP23" s="40"/>
      <c r="AQ23" s="41"/>
      <c r="AR23" s="39"/>
      <c r="AS23" s="40"/>
      <c r="AT23" s="40"/>
      <c r="AU23" s="41"/>
      <c r="AV23" s="39"/>
      <c r="AW23" s="40"/>
      <c r="AX23" s="40"/>
      <c r="AY23" s="41"/>
      <c r="AZ23" s="39"/>
      <c r="BA23" s="40"/>
      <c r="BB23" s="40"/>
      <c r="BC23" s="41"/>
      <c r="BD23" s="39"/>
      <c r="BE23" s="40"/>
      <c r="BF23" s="40"/>
      <c r="BG23" s="41"/>
      <c r="BH23" s="39"/>
      <c r="BI23" s="40"/>
      <c r="BJ23" s="40"/>
      <c r="BK23" s="41"/>
      <c r="BL23" s="39"/>
      <c r="BM23" s="40"/>
      <c r="BN23" s="40"/>
      <c r="BO23" s="41"/>
      <c r="BP23" s="39"/>
      <c r="BQ23" s="40"/>
      <c r="BR23" s="40"/>
      <c r="BS23" s="41"/>
    </row>
    <row r="24" ht="17.25" customHeight="1">
      <c r="A24" s="64" t="s">
        <v>55</v>
      </c>
      <c r="B24" s="65"/>
      <c r="C24" s="66"/>
      <c r="D24" s="79" t="s">
        <v>52</v>
      </c>
      <c r="E24" s="65"/>
      <c r="F24" s="65"/>
      <c r="G24" s="66"/>
      <c r="H24" s="84"/>
      <c r="I24" s="65"/>
      <c r="J24" s="65"/>
      <c r="K24" s="66"/>
      <c r="L24" s="79"/>
      <c r="M24" s="65"/>
      <c r="N24" s="65"/>
      <c r="O24" s="66"/>
      <c r="P24" s="81"/>
      <c r="S24" s="32"/>
      <c r="T24" s="85" t="s">
        <v>56</v>
      </c>
      <c r="W24" s="32"/>
      <c r="X24" s="80"/>
      <c r="AA24" s="32"/>
      <c r="AB24" s="81"/>
      <c r="AE24" s="32"/>
      <c r="AF24" s="84"/>
      <c r="AG24" s="65"/>
      <c r="AH24" s="65"/>
      <c r="AI24" s="66"/>
      <c r="AJ24" s="80"/>
      <c r="AM24" s="32"/>
      <c r="AN24" s="80"/>
      <c r="AQ24" s="32"/>
      <c r="AR24" s="84"/>
      <c r="AS24" s="65"/>
      <c r="AT24" s="65"/>
      <c r="AU24" s="66"/>
      <c r="AV24" s="79"/>
      <c r="AW24" s="65"/>
      <c r="AX24" s="65"/>
      <c r="AY24" s="66"/>
      <c r="AZ24" s="79" t="s">
        <v>52</v>
      </c>
      <c r="BA24" s="65"/>
      <c r="BB24" s="65"/>
      <c r="BC24" s="66"/>
      <c r="BD24" s="84"/>
      <c r="BE24" s="65"/>
      <c r="BF24" s="65"/>
      <c r="BG24" s="66"/>
      <c r="BH24" s="84"/>
      <c r="BI24" s="65"/>
      <c r="BJ24" s="65"/>
      <c r="BK24" s="66"/>
      <c r="BL24" s="79" t="s">
        <v>52</v>
      </c>
      <c r="BM24" s="65"/>
      <c r="BN24" s="65"/>
      <c r="BO24" s="66"/>
      <c r="BP24" s="79"/>
      <c r="BQ24" s="65"/>
      <c r="BR24" s="65"/>
      <c r="BS24" s="66"/>
    </row>
    <row r="25" ht="17.25" customHeight="1">
      <c r="A25" s="42"/>
      <c r="C25" s="32"/>
      <c r="D25" s="80" t="str">
        <f>IFERROR(__xludf.DUMMYFUNCTION("SPARKLINE({0,1})"),"")</f>
        <v/>
      </c>
      <c r="G25" s="32"/>
      <c r="H25" s="42"/>
      <c r="K25" s="32"/>
      <c r="L25" s="80"/>
      <c r="O25" s="32"/>
      <c r="P25" s="42"/>
      <c r="S25" s="32"/>
      <c r="T25" s="42"/>
      <c r="W25" s="32"/>
      <c r="X25" s="42"/>
      <c r="AA25" s="32"/>
      <c r="AB25" s="42"/>
      <c r="AE25" s="32"/>
      <c r="AF25" s="42"/>
      <c r="AI25" s="32"/>
      <c r="AJ25" s="42"/>
      <c r="AM25" s="32"/>
      <c r="AN25" s="42"/>
      <c r="AQ25" s="32"/>
      <c r="AR25" s="42"/>
      <c r="AU25" s="32"/>
      <c r="AV25" s="42"/>
      <c r="AY25" s="32"/>
      <c r="AZ25" s="80" t="str">
        <f>IFERROR(__xludf.DUMMYFUNCTION("SPARKLINE({0,1})"),"")</f>
        <v/>
      </c>
      <c r="BC25" s="32"/>
      <c r="BD25" s="42"/>
      <c r="BG25" s="32"/>
      <c r="BH25" s="42"/>
      <c r="BK25" s="32"/>
      <c r="BL25" s="80" t="str">
        <f>IFERROR(__xludf.DUMMYFUNCTION("SPARKLINE({0,1})"),"")</f>
        <v/>
      </c>
      <c r="BO25" s="32"/>
      <c r="BP25" s="42"/>
      <c r="BS25" s="32"/>
    </row>
    <row r="26" ht="17.25" customHeight="1">
      <c r="A26" s="39"/>
      <c r="B26" s="40"/>
      <c r="C26" s="41"/>
      <c r="D26" s="39"/>
      <c r="E26" s="40"/>
      <c r="F26" s="40"/>
      <c r="G26" s="41"/>
      <c r="H26" s="39"/>
      <c r="I26" s="40"/>
      <c r="J26" s="40"/>
      <c r="K26" s="41"/>
      <c r="L26" s="39"/>
      <c r="M26" s="40"/>
      <c r="N26" s="40"/>
      <c r="O26" s="41"/>
      <c r="P26" s="39"/>
      <c r="Q26" s="40"/>
      <c r="R26" s="40"/>
      <c r="S26" s="41"/>
      <c r="T26" s="39"/>
      <c r="U26" s="40"/>
      <c r="V26" s="40"/>
      <c r="W26" s="41"/>
      <c r="X26" s="39"/>
      <c r="Y26" s="40"/>
      <c r="Z26" s="40"/>
      <c r="AA26" s="41"/>
      <c r="AB26" s="39"/>
      <c r="AC26" s="40"/>
      <c r="AD26" s="40"/>
      <c r="AE26" s="41"/>
      <c r="AF26" s="39"/>
      <c r="AG26" s="40"/>
      <c r="AH26" s="40"/>
      <c r="AI26" s="41"/>
      <c r="AJ26" s="39"/>
      <c r="AK26" s="40"/>
      <c r="AL26" s="40"/>
      <c r="AM26" s="41"/>
      <c r="AN26" s="39"/>
      <c r="AO26" s="40"/>
      <c r="AP26" s="40"/>
      <c r="AQ26" s="41"/>
      <c r="AR26" s="39"/>
      <c r="AS26" s="40"/>
      <c r="AT26" s="40"/>
      <c r="AU26" s="41"/>
      <c r="AV26" s="39"/>
      <c r="AW26" s="40"/>
      <c r="AX26" s="40"/>
      <c r="AY26" s="41"/>
      <c r="AZ26" s="39"/>
      <c r="BA26" s="40"/>
      <c r="BB26" s="40"/>
      <c r="BC26" s="41"/>
      <c r="BD26" s="39"/>
      <c r="BE26" s="40"/>
      <c r="BF26" s="40"/>
      <c r="BG26" s="41"/>
      <c r="BH26" s="39"/>
      <c r="BI26" s="40"/>
      <c r="BJ26" s="40"/>
      <c r="BK26" s="41"/>
      <c r="BL26" s="39"/>
      <c r="BM26" s="40"/>
      <c r="BN26" s="40"/>
      <c r="BO26" s="41"/>
      <c r="BP26" s="42"/>
      <c r="BS26" s="32"/>
    </row>
    <row r="27" ht="17.25" customHeight="1">
      <c r="A27" s="64" t="s">
        <v>57</v>
      </c>
      <c r="B27" s="65"/>
      <c r="C27" s="66"/>
      <c r="D27" s="85" t="s">
        <v>58</v>
      </c>
      <c r="G27" s="32"/>
      <c r="H27" s="84"/>
      <c r="I27" s="65"/>
      <c r="J27" s="65"/>
      <c r="K27" s="66"/>
      <c r="L27" s="85" t="s">
        <v>56</v>
      </c>
      <c r="O27" s="32"/>
      <c r="P27" s="81"/>
      <c r="S27" s="32"/>
      <c r="T27" s="55" t="s">
        <v>59</v>
      </c>
      <c r="W27" s="32"/>
      <c r="X27" s="86" t="s">
        <v>60</v>
      </c>
      <c r="AA27" s="32"/>
      <c r="AB27" s="79"/>
      <c r="AC27" s="65"/>
      <c r="AD27" s="65"/>
      <c r="AE27" s="66"/>
      <c r="AF27" s="79"/>
      <c r="AG27" s="65"/>
      <c r="AH27" s="65"/>
      <c r="AI27" s="66"/>
      <c r="AJ27" s="55" t="s">
        <v>61</v>
      </c>
      <c r="AM27" s="32"/>
      <c r="AN27" s="85" t="s">
        <v>62</v>
      </c>
      <c r="AQ27" s="32"/>
      <c r="AR27" s="84"/>
      <c r="AS27" s="65"/>
      <c r="AT27" s="65"/>
      <c r="AU27" s="66"/>
      <c r="AV27" s="86" t="s">
        <v>63</v>
      </c>
      <c r="AY27" s="32"/>
      <c r="AZ27" s="85" t="s">
        <v>58</v>
      </c>
      <c r="BC27" s="32"/>
      <c r="BD27" s="80"/>
      <c r="BG27" s="32"/>
      <c r="BH27" s="55" t="s">
        <v>64</v>
      </c>
      <c r="BK27" s="32"/>
      <c r="BL27" s="78" t="s">
        <v>58</v>
      </c>
      <c r="BO27" s="32"/>
      <c r="BP27" s="84"/>
      <c r="BQ27" s="65"/>
      <c r="BR27" s="65"/>
      <c r="BS27" s="66"/>
    </row>
    <row r="28" ht="17.25" customHeight="1">
      <c r="A28" s="42"/>
      <c r="C28" s="32"/>
      <c r="D28" s="42"/>
      <c r="G28" s="32"/>
      <c r="H28" s="42"/>
      <c r="K28" s="32"/>
      <c r="L28" s="42"/>
      <c r="O28" s="32"/>
      <c r="P28" s="42"/>
      <c r="S28" s="32"/>
      <c r="T28" s="42"/>
      <c r="W28" s="32"/>
      <c r="X28" s="42"/>
      <c r="AA28" s="32"/>
      <c r="AB28" s="42"/>
      <c r="AE28" s="32"/>
      <c r="AF28" s="42"/>
      <c r="AI28" s="32"/>
      <c r="AJ28" s="42"/>
      <c r="AM28" s="32"/>
      <c r="AN28" s="42"/>
      <c r="AQ28" s="32"/>
      <c r="AR28" s="42"/>
      <c r="AU28" s="32"/>
      <c r="AV28" s="42"/>
      <c r="AY28" s="32"/>
      <c r="AZ28" s="42"/>
      <c r="BC28" s="32"/>
      <c r="BD28" s="42"/>
      <c r="BG28" s="32"/>
      <c r="BH28" s="42"/>
      <c r="BK28" s="32"/>
      <c r="BO28" s="32"/>
      <c r="BP28" s="42"/>
      <c r="BS28" s="32"/>
    </row>
    <row r="29" ht="17.25" customHeight="1">
      <c r="A29" s="39"/>
      <c r="B29" s="40"/>
      <c r="C29" s="41"/>
      <c r="D29" s="39"/>
      <c r="E29" s="40"/>
      <c r="F29" s="40"/>
      <c r="G29" s="41"/>
      <c r="H29" s="39"/>
      <c r="I29" s="40"/>
      <c r="J29" s="40"/>
      <c r="K29" s="41"/>
      <c r="L29" s="39"/>
      <c r="M29" s="40"/>
      <c r="N29" s="40"/>
      <c r="O29" s="41"/>
      <c r="P29" s="39"/>
      <c r="Q29" s="40"/>
      <c r="R29" s="40"/>
      <c r="S29" s="41"/>
      <c r="T29" s="39"/>
      <c r="U29" s="40"/>
      <c r="V29" s="40"/>
      <c r="W29" s="41"/>
      <c r="X29" s="39"/>
      <c r="Y29" s="40"/>
      <c r="Z29" s="40"/>
      <c r="AA29" s="41"/>
      <c r="AB29" s="39"/>
      <c r="AC29" s="40"/>
      <c r="AD29" s="40"/>
      <c r="AE29" s="41"/>
      <c r="AF29" s="39"/>
      <c r="AG29" s="40"/>
      <c r="AH29" s="40"/>
      <c r="AI29" s="41"/>
      <c r="AJ29" s="39"/>
      <c r="AK29" s="40"/>
      <c r="AL29" s="40"/>
      <c r="AM29" s="41"/>
      <c r="AN29" s="39"/>
      <c r="AO29" s="40"/>
      <c r="AP29" s="40"/>
      <c r="AQ29" s="41"/>
      <c r="AR29" s="39"/>
      <c r="AS29" s="40"/>
      <c r="AT29" s="40"/>
      <c r="AU29" s="41"/>
      <c r="AV29" s="39"/>
      <c r="AW29" s="40"/>
      <c r="AX29" s="40"/>
      <c r="AY29" s="41"/>
      <c r="AZ29" s="39"/>
      <c r="BA29" s="40"/>
      <c r="BB29" s="40"/>
      <c r="BC29" s="41"/>
      <c r="BD29" s="39"/>
      <c r="BE29" s="40"/>
      <c r="BF29" s="40"/>
      <c r="BG29" s="41"/>
      <c r="BH29" s="39"/>
      <c r="BI29" s="40"/>
      <c r="BJ29" s="40"/>
      <c r="BK29" s="41"/>
      <c r="BL29" s="40"/>
      <c r="BM29" s="40"/>
      <c r="BN29" s="40"/>
      <c r="BO29" s="41"/>
      <c r="BP29" s="39"/>
      <c r="BQ29" s="40"/>
      <c r="BR29" s="40"/>
      <c r="BS29" s="41"/>
    </row>
    <row r="30" ht="17.25" customHeight="1">
      <c r="A30" s="64" t="s">
        <v>65</v>
      </c>
      <c r="B30" s="65"/>
      <c r="C30" s="66"/>
      <c r="D30" s="85" t="s">
        <v>66</v>
      </c>
      <c r="G30" s="32"/>
      <c r="H30" s="87" t="s">
        <v>25</v>
      </c>
      <c r="I30" s="65"/>
      <c r="J30" s="65"/>
      <c r="K30" s="66"/>
      <c r="L30" s="79" t="s">
        <v>67</v>
      </c>
      <c r="M30" s="65"/>
      <c r="N30" s="65"/>
      <c r="O30" s="66"/>
      <c r="P30" s="87" t="s">
        <v>25</v>
      </c>
      <c r="Q30" s="65"/>
      <c r="R30" s="65"/>
      <c r="S30" s="66"/>
      <c r="T30" s="85" t="s">
        <v>66</v>
      </c>
      <c r="W30" s="32"/>
      <c r="X30" s="85" t="s">
        <v>62</v>
      </c>
      <c r="AA30" s="32"/>
      <c r="AB30" s="79"/>
      <c r="AC30" s="65"/>
      <c r="AD30" s="65"/>
      <c r="AE30" s="66"/>
      <c r="AF30" s="79"/>
      <c r="AG30" s="65"/>
      <c r="AH30" s="65"/>
      <c r="AI30" s="66"/>
      <c r="AJ30" s="85" t="s">
        <v>58</v>
      </c>
      <c r="AM30" s="32"/>
      <c r="AN30" s="85" t="s">
        <v>62</v>
      </c>
      <c r="AQ30" s="32"/>
      <c r="AR30" s="87" t="s">
        <v>25</v>
      </c>
      <c r="AS30" s="65"/>
      <c r="AT30" s="65"/>
      <c r="AU30" s="66"/>
      <c r="AV30" s="88" t="s">
        <v>68</v>
      </c>
      <c r="AW30" s="65"/>
      <c r="AX30" s="65"/>
      <c r="AY30" s="66"/>
      <c r="AZ30" s="55" t="s">
        <v>69</v>
      </c>
      <c r="BC30" s="32"/>
      <c r="BD30" s="80"/>
      <c r="BG30" s="32"/>
      <c r="BH30" s="89" t="s">
        <v>70</v>
      </c>
      <c r="BI30" s="65"/>
      <c r="BJ30" s="65"/>
      <c r="BK30" s="66"/>
      <c r="BL30" s="79" t="s">
        <v>52</v>
      </c>
      <c r="BM30" s="65"/>
      <c r="BN30" s="65"/>
      <c r="BO30" s="66"/>
      <c r="BP30" s="84"/>
      <c r="BQ30" s="65"/>
      <c r="BR30" s="65"/>
      <c r="BS30" s="66"/>
    </row>
    <row r="31" ht="17.25" customHeight="1">
      <c r="A31" s="42"/>
      <c r="C31" s="32"/>
      <c r="D31" s="42"/>
      <c r="G31" s="32"/>
      <c r="H31" s="42"/>
      <c r="K31" s="32"/>
      <c r="L31" s="80" t="str">
        <f>IFERROR(__xludf.DUMMYFUNCTION("SPARKLINE({0,1})"),"")</f>
        <v/>
      </c>
      <c r="O31" s="32"/>
      <c r="P31" s="42"/>
      <c r="S31" s="32"/>
      <c r="T31" s="42"/>
      <c r="W31" s="32"/>
      <c r="X31" s="42"/>
      <c r="AA31" s="32"/>
      <c r="AB31" s="42"/>
      <c r="AE31" s="32"/>
      <c r="AF31" s="42"/>
      <c r="AI31" s="32"/>
      <c r="AJ31" s="42"/>
      <c r="AM31" s="32"/>
      <c r="AN31" s="42"/>
      <c r="AQ31" s="32"/>
      <c r="AR31" s="42"/>
      <c r="AU31" s="32"/>
      <c r="AV31" s="42"/>
      <c r="AY31" s="32"/>
      <c r="AZ31" s="42"/>
      <c r="BC31" s="32"/>
      <c r="BD31" s="42"/>
      <c r="BG31" s="32"/>
      <c r="BH31" s="42"/>
      <c r="BK31" s="32"/>
      <c r="BL31" s="80" t="str">
        <f>IFERROR(__xludf.DUMMYFUNCTION("SPARKLINE({0,1})"),"")</f>
        <v/>
      </c>
      <c r="BO31" s="32"/>
      <c r="BP31" s="42"/>
      <c r="BS31" s="32"/>
    </row>
    <row r="32" ht="17.25" customHeight="1">
      <c r="A32" s="39"/>
      <c r="B32" s="40"/>
      <c r="C32" s="41"/>
      <c r="D32" s="39"/>
      <c r="E32" s="40"/>
      <c r="F32" s="40"/>
      <c r="G32" s="41"/>
      <c r="H32" s="39"/>
      <c r="I32" s="40"/>
      <c r="J32" s="40"/>
      <c r="K32" s="41"/>
      <c r="L32" s="39"/>
      <c r="M32" s="40"/>
      <c r="N32" s="40"/>
      <c r="O32" s="41"/>
      <c r="P32" s="39"/>
      <c r="Q32" s="40"/>
      <c r="R32" s="40"/>
      <c r="S32" s="41"/>
      <c r="T32" s="39"/>
      <c r="U32" s="40"/>
      <c r="V32" s="40"/>
      <c r="W32" s="41"/>
      <c r="X32" s="39"/>
      <c r="Y32" s="40"/>
      <c r="Z32" s="40"/>
      <c r="AA32" s="41"/>
      <c r="AB32" s="39"/>
      <c r="AC32" s="40"/>
      <c r="AD32" s="40"/>
      <c r="AE32" s="41"/>
      <c r="AF32" s="39"/>
      <c r="AG32" s="40"/>
      <c r="AH32" s="40"/>
      <c r="AI32" s="41"/>
      <c r="AJ32" s="39"/>
      <c r="AK32" s="40"/>
      <c r="AL32" s="40"/>
      <c r="AM32" s="41"/>
      <c r="AN32" s="39"/>
      <c r="AO32" s="40"/>
      <c r="AP32" s="40"/>
      <c r="AQ32" s="41"/>
      <c r="AR32" s="39"/>
      <c r="AS32" s="40"/>
      <c r="AT32" s="40"/>
      <c r="AU32" s="41"/>
      <c r="AV32" s="39"/>
      <c r="AW32" s="40"/>
      <c r="AX32" s="40"/>
      <c r="AY32" s="41"/>
      <c r="AZ32" s="39"/>
      <c r="BA32" s="40"/>
      <c r="BB32" s="40"/>
      <c r="BC32" s="41"/>
      <c r="BD32" s="39"/>
      <c r="BE32" s="40"/>
      <c r="BF32" s="40"/>
      <c r="BG32" s="41"/>
      <c r="BH32" s="39"/>
      <c r="BI32" s="40"/>
      <c r="BJ32" s="40"/>
      <c r="BK32" s="41"/>
      <c r="BL32" s="39"/>
      <c r="BM32" s="40"/>
      <c r="BN32" s="40"/>
      <c r="BO32" s="41"/>
      <c r="BP32" s="39"/>
      <c r="BQ32" s="40"/>
      <c r="BR32" s="40"/>
      <c r="BS32" s="41"/>
    </row>
    <row r="33" ht="17.25" customHeight="1">
      <c r="A33" s="64" t="s">
        <v>71</v>
      </c>
      <c r="B33" s="65"/>
      <c r="C33" s="66"/>
      <c r="D33" s="85" t="s">
        <v>62</v>
      </c>
      <c r="G33" s="32"/>
      <c r="H33" s="87" t="s">
        <v>25</v>
      </c>
      <c r="I33" s="65"/>
      <c r="J33" s="65"/>
      <c r="K33" s="66"/>
      <c r="L33" s="85" t="s">
        <v>72</v>
      </c>
      <c r="O33" s="32"/>
      <c r="P33" s="87" t="s">
        <v>25</v>
      </c>
      <c r="Q33" s="65"/>
      <c r="R33" s="65"/>
      <c r="S33" s="66"/>
      <c r="T33" s="90" t="s">
        <v>73</v>
      </c>
      <c r="W33" s="32"/>
      <c r="X33" s="79" t="s">
        <v>52</v>
      </c>
      <c r="Y33" s="65"/>
      <c r="Z33" s="65"/>
      <c r="AA33" s="66"/>
      <c r="AB33" s="81"/>
      <c r="AE33" s="32"/>
      <c r="AF33" s="81"/>
      <c r="AI33" s="32"/>
      <c r="AJ33" s="85" t="s">
        <v>66</v>
      </c>
      <c r="AM33" s="32"/>
      <c r="AN33" s="79" t="s">
        <v>52</v>
      </c>
      <c r="AO33" s="65"/>
      <c r="AP33" s="65"/>
      <c r="AQ33" s="66"/>
      <c r="AR33" s="87" t="s">
        <v>25</v>
      </c>
      <c r="AS33" s="65"/>
      <c r="AT33" s="65"/>
      <c r="AU33" s="66"/>
      <c r="AV33" s="79" t="s">
        <v>52</v>
      </c>
      <c r="AW33" s="65"/>
      <c r="AX33" s="65"/>
      <c r="AY33" s="66"/>
      <c r="AZ33" s="80" t="s">
        <v>67</v>
      </c>
      <c r="BC33" s="32"/>
      <c r="BD33" s="91"/>
      <c r="BE33" s="65"/>
      <c r="BF33" s="65"/>
      <c r="BG33" s="66"/>
      <c r="BH33" s="87" t="s">
        <v>25</v>
      </c>
      <c r="BI33" s="65"/>
      <c r="BJ33" s="65"/>
      <c r="BK33" s="66"/>
      <c r="BL33" s="79" t="s">
        <v>52</v>
      </c>
      <c r="BM33" s="65"/>
      <c r="BN33" s="65"/>
      <c r="BO33" s="66"/>
      <c r="BP33" s="84"/>
      <c r="BQ33" s="65"/>
      <c r="BR33" s="65"/>
      <c r="BS33" s="66"/>
    </row>
    <row r="34" ht="17.25" customHeight="1">
      <c r="A34" s="42"/>
      <c r="C34" s="32"/>
      <c r="D34" s="42"/>
      <c r="G34" s="32"/>
      <c r="H34" s="42"/>
      <c r="K34" s="32"/>
      <c r="L34" s="42"/>
      <c r="O34" s="32"/>
      <c r="P34" s="42"/>
      <c r="S34" s="32"/>
      <c r="T34" s="42"/>
      <c r="W34" s="32"/>
      <c r="X34" s="80" t="str">
        <f>IFERROR(__xludf.DUMMYFUNCTION("SPARKLINE({0,1})"),"")</f>
        <v/>
      </c>
      <c r="AA34" s="32"/>
      <c r="AB34" s="42"/>
      <c r="AE34" s="32"/>
      <c r="AF34" s="42"/>
      <c r="AI34" s="32"/>
      <c r="AJ34" s="42"/>
      <c r="AM34" s="32"/>
      <c r="AN34" s="80" t="str">
        <f>IFERROR(__xludf.DUMMYFUNCTION("SPARKLINE({0,1})"),"")</f>
        <v/>
      </c>
      <c r="AQ34" s="32"/>
      <c r="AR34" s="42"/>
      <c r="AU34" s="32"/>
      <c r="AV34" s="80" t="str">
        <f>IFERROR(__xludf.DUMMYFUNCTION("SPARKLINE({0,1})"),"")</f>
        <v/>
      </c>
      <c r="AY34" s="32"/>
      <c r="AZ34" s="80" t="str">
        <f>IFERROR(__xludf.DUMMYFUNCTION("SPARKLINE({0,1})"),"")</f>
        <v/>
      </c>
      <c r="BC34" s="32"/>
      <c r="BD34" s="42"/>
      <c r="BG34" s="32"/>
      <c r="BH34" s="42"/>
      <c r="BK34" s="32"/>
      <c r="BL34" s="80" t="str">
        <f>IFERROR(__xludf.DUMMYFUNCTION("SPARKLINE({0,1})"),"")</f>
        <v/>
      </c>
      <c r="BO34" s="32"/>
      <c r="BP34" s="42"/>
      <c r="BS34" s="32"/>
    </row>
    <row r="35" ht="17.25" customHeight="1">
      <c r="A35" s="39"/>
      <c r="B35" s="40"/>
      <c r="C35" s="41"/>
      <c r="D35" s="39"/>
      <c r="E35" s="40"/>
      <c r="F35" s="40"/>
      <c r="G35" s="41"/>
      <c r="H35" s="39"/>
      <c r="I35" s="40"/>
      <c r="J35" s="40"/>
      <c r="K35" s="41"/>
      <c r="L35" s="39"/>
      <c r="M35" s="40"/>
      <c r="N35" s="40"/>
      <c r="O35" s="41"/>
      <c r="P35" s="39"/>
      <c r="Q35" s="40"/>
      <c r="R35" s="40"/>
      <c r="S35" s="41"/>
      <c r="T35" s="39"/>
      <c r="U35" s="40"/>
      <c r="V35" s="40"/>
      <c r="W35" s="41"/>
      <c r="X35" s="39"/>
      <c r="Y35" s="40"/>
      <c r="Z35" s="40"/>
      <c r="AA35" s="41"/>
      <c r="AB35" s="39"/>
      <c r="AC35" s="40"/>
      <c r="AD35" s="40"/>
      <c r="AE35" s="41"/>
      <c r="AF35" s="39"/>
      <c r="AG35" s="40"/>
      <c r="AH35" s="40"/>
      <c r="AI35" s="41"/>
      <c r="AJ35" s="39"/>
      <c r="AK35" s="40"/>
      <c r="AL35" s="40"/>
      <c r="AM35" s="41"/>
      <c r="AN35" s="39"/>
      <c r="AO35" s="40"/>
      <c r="AP35" s="40"/>
      <c r="AQ35" s="41"/>
      <c r="AR35" s="39"/>
      <c r="AS35" s="40"/>
      <c r="AT35" s="40"/>
      <c r="AU35" s="41"/>
      <c r="AV35" s="39"/>
      <c r="AW35" s="40"/>
      <c r="AX35" s="40"/>
      <c r="AY35" s="41"/>
      <c r="AZ35" s="39"/>
      <c r="BA35" s="40"/>
      <c r="BB35" s="40"/>
      <c r="BC35" s="41"/>
      <c r="BD35" s="39"/>
      <c r="BE35" s="40"/>
      <c r="BF35" s="40"/>
      <c r="BG35" s="41"/>
      <c r="BH35" s="39"/>
      <c r="BI35" s="40"/>
      <c r="BJ35" s="40"/>
      <c r="BK35" s="41"/>
      <c r="BL35" s="39"/>
      <c r="BM35" s="40"/>
      <c r="BN35" s="40"/>
      <c r="BO35" s="41"/>
      <c r="BP35" s="39"/>
      <c r="BQ35" s="40"/>
      <c r="BR35" s="40"/>
      <c r="BS35" s="41"/>
    </row>
    <row r="36" ht="17.25" customHeight="1">
      <c r="A36" s="64" t="s">
        <v>74</v>
      </c>
      <c r="B36" s="65"/>
      <c r="C36" s="66"/>
      <c r="D36" s="90" t="s">
        <v>73</v>
      </c>
      <c r="G36" s="32"/>
      <c r="H36" s="87" t="s">
        <v>25</v>
      </c>
      <c r="I36" s="65"/>
      <c r="J36" s="65"/>
      <c r="K36" s="66"/>
      <c r="L36" s="79"/>
      <c r="M36" s="65"/>
      <c r="N36" s="65"/>
      <c r="O36" s="66"/>
      <c r="P36" s="79"/>
      <c r="Q36" s="65"/>
      <c r="R36" s="65"/>
      <c r="S36" s="66"/>
      <c r="T36" s="88" t="s">
        <v>73</v>
      </c>
      <c r="U36" s="65"/>
      <c r="V36" s="65"/>
      <c r="W36" s="66"/>
      <c r="X36" s="92" t="s">
        <v>52</v>
      </c>
      <c r="Y36" s="65"/>
      <c r="Z36" s="65"/>
      <c r="AA36" s="66"/>
      <c r="AB36" s="79"/>
      <c r="AC36" s="65"/>
      <c r="AD36" s="65"/>
      <c r="AE36" s="66"/>
      <c r="AF36" s="87" t="s">
        <v>25</v>
      </c>
      <c r="AG36" s="65"/>
      <c r="AH36" s="65"/>
      <c r="AI36" s="66"/>
      <c r="AJ36" s="79" t="s">
        <v>52</v>
      </c>
      <c r="AK36" s="65"/>
      <c r="AL36" s="65"/>
      <c r="AM36" s="66"/>
      <c r="AN36" s="88" t="s">
        <v>73</v>
      </c>
      <c r="AO36" s="65"/>
      <c r="AP36" s="65"/>
      <c r="AQ36" s="66"/>
      <c r="AR36" s="79"/>
      <c r="AS36" s="65"/>
      <c r="AT36" s="65"/>
      <c r="AU36" s="66"/>
      <c r="AV36" s="79"/>
      <c r="AW36" s="65"/>
      <c r="AX36" s="65"/>
      <c r="AY36" s="66"/>
      <c r="AZ36" s="79" t="s">
        <v>52</v>
      </c>
      <c r="BA36" s="65"/>
      <c r="BB36" s="65"/>
      <c r="BC36" s="66"/>
      <c r="BD36" s="93"/>
      <c r="BE36" s="94"/>
      <c r="BF36" s="94"/>
      <c r="BG36" s="95"/>
      <c r="BH36" s="79"/>
      <c r="BI36" s="65"/>
      <c r="BJ36" s="65"/>
      <c r="BK36" s="66"/>
      <c r="BL36" s="96"/>
      <c r="BM36" s="65"/>
      <c r="BN36" s="65"/>
      <c r="BO36" s="66"/>
      <c r="BP36" s="96"/>
      <c r="BQ36" s="65"/>
      <c r="BR36" s="65"/>
      <c r="BS36" s="66"/>
    </row>
    <row r="37" ht="17.25" customHeight="1">
      <c r="A37" s="42"/>
      <c r="C37" s="32"/>
      <c r="D37" s="42"/>
      <c r="G37" s="32"/>
      <c r="H37" s="42"/>
      <c r="K37" s="32"/>
      <c r="L37" s="80"/>
      <c r="O37" s="32"/>
      <c r="P37" s="42"/>
      <c r="S37" s="32"/>
      <c r="T37" s="42"/>
      <c r="W37" s="32"/>
      <c r="X37" s="97" t="str">
        <f>IFERROR(__xludf.DUMMYFUNCTION("SPARKLINE({0,1})"),"")</f>
        <v/>
      </c>
      <c r="AA37" s="32"/>
      <c r="AB37" s="42"/>
      <c r="AE37" s="32"/>
      <c r="AF37" s="42"/>
      <c r="AI37" s="32"/>
      <c r="AJ37" s="80" t="str">
        <f>IFERROR(__xludf.DUMMYFUNCTION("SPARKLINE({0,1})"),"")</f>
        <v/>
      </c>
      <c r="AM37" s="32"/>
      <c r="AN37" s="42"/>
      <c r="AQ37" s="32"/>
      <c r="AR37" s="42"/>
      <c r="AU37" s="32"/>
      <c r="AV37" s="80"/>
      <c r="AY37" s="32"/>
      <c r="AZ37" s="80" t="str">
        <f>IFERROR(__xludf.DUMMYFUNCTION("SPARKLINE({0,1})"),"")</f>
        <v/>
      </c>
      <c r="BC37" s="32"/>
      <c r="BD37" s="93"/>
      <c r="BE37" s="94"/>
      <c r="BF37" s="94"/>
      <c r="BG37" s="95"/>
      <c r="BH37" s="42"/>
      <c r="BK37" s="32"/>
      <c r="BL37" s="42"/>
      <c r="BO37" s="32"/>
      <c r="BP37" s="42"/>
      <c r="BS37" s="32"/>
    </row>
    <row r="38" ht="17.25" customHeight="1">
      <c r="A38" s="39"/>
      <c r="B38" s="40"/>
      <c r="C38" s="41"/>
      <c r="D38" s="39"/>
      <c r="E38" s="40"/>
      <c r="F38" s="40"/>
      <c r="G38" s="41"/>
      <c r="H38" s="39"/>
      <c r="I38" s="40"/>
      <c r="J38" s="40"/>
      <c r="K38" s="41"/>
      <c r="L38" s="39"/>
      <c r="M38" s="40"/>
      <c r="N38" s="40"/>
      <c r="O38" s="41"/>
      <c r="P38" s="42"/>
      <c r="S38" s="32"/>
      <c r="T38" s="39"/>
      <c r="U38" s="40"/>
      <c r="V38" s="40"/>
      <c r="W38" s="41"/>
      <c r="X38" s="39"/>
      <c r="Y38" s="40"/>
      <c r="Z38" s="40"/>
      <c r="AA38" s="41"/>
      <c r="AB38" s="39"/>
      <c r="AC38" s="40"/>
      <c r="AD38" s="40"/>
      <c r="AE38" s="41"/>
      <c r="AF38" s="39"/>
      <c r="AG38" s="40"/>
      <c r="AH38" s="40"/>
      <c r="AI38" s="41"/>
      <c r="AJ38" s="39"/>
      <c r="AK38" s="40"/>
      <c r="AL38" s="40"/>
      <c r="AM38" s="41"/>
      <c r="AN38" s="39"/>
      <c r="AO38" s="40"/>
      <c r="AP38" s="40"/>
      <c r="AQ38" s="41"/>
      <c r="AR38" s="39"/>
      <c r="AS38" s="40"/>
      <c r="AT38" s="40"/>
      <c r="AU38" s="41"/>
      <c r="AV38" s="39"/>
      <c r="AW38" s="40"/>
      <c r="AX38" s="40"/>
      <c r="AY38" s="41"/>
      <c r="AZ38" s="39"/>
      <c r="BA38" s="40"/>
      <c r="BB38" s="40"/>
      <c r="BC38" s="41"/>
      <c r="BD38" s="98"/>
      <c r="BE38" s="99"/>
      <c r="BF38" s="99"/>
      <c r="BG38" s="100"/>
      <c r="BH38" s="39"/>
      <c r="BI38" s="40"/>
      <c r="BJ38" s="40"/>
      <c r="BK38" s="41"/>
      <c r="BL38" s="39"/>
      <c r="BM38" s="40"/>
      <c r="BN38" s="40"/>
      <c r="BO38" s="41"/>
      <c r="BP38" s="39"/>
      <c r="BQ38" s="40"/>
      <c r="BR38" s="40"/>
      <c r="BS38" s="41"/>
    </row>
    <row r="39" ht="17.25" customHeight="1">
      <c r="A39" s="64" t="s">
        <v>75</v>
      </c>
      <c r="B39" s="65"/>
      <c r="C39" s="66"/>
      <c r="D39" s="81"/>
      <c r="G39" s="32"/>
      <c r="H39" s="79"/>
      <c r="I39" s="65"/>
      <c r="J39" s="65"/>
      <c r="K39" s="66"/>
      <c r="L39" s="79" t="s">
        <v>52</v>
      </c>
      <c r="M39" s="65"/>
      <c r="N39" s="65"/>
      <c r="O39" s="66"/>
      <c r="P39" s="79" t="s">
        <v>52</v>
      </c>
      <c r="Q39" s="65"/>
      <c r="R39" s="65"/>
      <c r="S39" s="66"/>
      <c r="T39" s="88" t="s">
        <v>73</v>
      </c>
      <c r="U39" s="65"/>
      <c r="V39" s="65"/>
      <c r="W39" s="66"/>
      <c r="X39" s="83" t="s">
        <v>76</v>
      </c>
      <c r="AA39" s="32"/>
      <c r="AB39" s="87" t="s">
        <v>25</v>
      </c>
      <c r="AC39" s="65"/>
      <c r="AD39" s="65"/>
      <c r="AE39" s="66"/>
      <c r="AF39" s="87" t="s">
        <v>25</v>
      </c>
      <c r="AG39" s="65"/>
      <c r="AH39" s="65"/>
      <c r="AI39" s="66"/>
      <c r="AJ39" s="79"/>
      <c r="AK39" s="65"/>
      <c r="AL39" s="65"/>
      <c r="AM39" s="66"/>
      <c r="AN39" s="83" t="s">
        <v>77</v>
      </c>
      <c r="AQ39" s="32"/>
      <c r="AR39" s="87" t="s">
        <v>25</v>
      </c>
      <c r="AS39" s="65"/>
      <c r="AT39" s="65"/>
      <c r="AU39" s="66"/>
      <c r="AV39" s="88" t="s">
        <v>73</v>
      </c>
      <c r="AW39" s="65"/>
      <c r="AX39" s="65"/>
      <c r="AY39" s="66"/>
      <c r="AZ39" s="92"/>
      <c r="BA39" s="65"/>
      <c r="BB39" s="65"/>
      <c r="BC39" s="66"/>
      <c r="BD39" s="87" t="s">
        <v>25</v>
      </c>
      <c r="BE39" s="65"/>
      <c r="BF39" s="65"/>
      <c r="BG39" s="66"/>
      <c r="BH39" s="79"/>
      <c r="BI39" s="65"/>
      <c r="BJ39" s="65"/>
      <c r="BK39" s="66"/>
      <c r="BL39" s="96"/>
      <c r="BM39" s="65"/>
      <c r="BN39" s="65"/>
      <c r="BO39" s="66"/>
      <c r="BP39" s="96"/>
      <c r="BQ39" s="65"/>
      <c r="BR39" s="65"/>
      <c r="BS39" s="66"/>
    </row>
    <row r="40" ht="17.25" customHeight="1">
      <c r="A40" s="42"/>
      <c r="C40" s="32"/>
      <c r="D40" s="42"/>
      <c r="G40" s="32"/>
      <c r="H40" s="42"/>
      <c r="K40" s="32"/>
      <c r="L40" s="80" t="str">
        <f>IFERROR(__xludf.DUMMYFUNCTION("SPARKLINE({0,1})"),"")</f>
        <v/>
      </c>
      <c r="O40" s="32"/>
      <c r="P40" s="80" t="str">
        <f>IFERROR(__xludf.DUMMYFUNCTION("SPARKLINE({0,1})"),"")</f>
        <v/>
      </c>
      <c r="S40" s="32"/>
      <c r="T40" s="42"/>
      <c r="W40" s="32"/>
      <c r="X40" s="42"/>
      <c r="AA40" s="32"/>
      <c r="AB40" s="42"/>
      <c r="AE40" s="32"/>
      <c r="AF40" s="42"/>
      <c r="AI40" s="32"/>
      <c r="AJ40" s="42"/>
      <c r="AM40" s="32"/>
      <c r="AN40" s="42"/>
      <c r="AQ40" s="32"/>
      <c r="AR40" s="42"/>
      <c r="AU40" s="32"/>
      <c r="AV40" s="42"/>
      <c r="AY40" s="32"/>
      <c r="AZ40" s="97"/>
      <c r="BC40" s="32"/>
      <c r="BD40" s="42"/>
      <c r="BG40" s="32"/>
      <c r="BH40" s="42"/>
      <c r="BK40" s="32"/>
      <c r="BL40" s="42"/>
      <c r="BO40" s="32"/>
      <c r="BP40" s="42"/>
      <c r="BS40" s="32"/>
    </row>
    <row r="41" ht="17.25" customHeight="1">
      <c r="A41" s="39"/>
      <c r="B41" s="40"/>
      <c r="C41" s="41"/>
      <c r="D41" s="39"/>
      <c r="E41" s="40"/>
      <c r="F41" s="40"/>
      <c r="G41" s="41"/>
      <c r="H41" s="39"/>
      <c r="I41" s="40"/>
      <c r="J41" s="40"/>
      <c r="K41" s="41"/>
      <c r="L41" s="39"/>
      <c r="M41" s="40"/>
      <c r="N41" s="40"/>
      <c r="O41" s="41"/>
      <c r="P41" s="39"/>
      <c r="Q41" s="40"/>
      <c r="R41" s="40"/>
      <c r="S41" s="41"/>
      <c r="T41" s="39"/>
      <c r="U41" s="40"/>
      <c r="V41" s="40"/>
      <c r="W41" s="41"/>
      <c r="X41" s="39"/>
      <c r="Y41" s="40"/>
      <c r="Z41" s="40"/>
      <c r="AA41" s="41"/>
      <c r="AB41" s="39"/>
      <c r="AC41" s="40"/>
      <c r="AD41" s="40"/>
      <c r="AE41" s="41"/>
      <c r="AF41" s="39"/>
      <c r="AG41" s="40"/>
      <c r="AH41" s="40"/>
      <c r="AI41" s="41"/>
      <c r="AJ41" s="39"/>
      <c r="AK41" s="40"/>
      <c r="AL41" s="40"/>
      <c r="AM41" s="41"/>
      <c r="AN41" s="39"/>
      <c r="AO41" s="40"/>
      <c r="AP41" s="40"/>
      <c r="AQ41" s="41"/>
      <c r="AR41" s="39"/>
      <c r="AS41" s="40"/>
      <c r="AT41" s="40"/>
      <c r="AU41" s="41"/>
      <c r="AV41" s="39"/>
      <c r="AW41" s="40"/>
      <c r="AX41" s="40"/>
      <c r="AY41" s="41"/>
      <c r="AZ41" s="39"/>
      <c r="BA41" s="40"/>
      <c r="BB41" s="40"/>
      <c r="BC41" s="41"/>
      <c r="BD41" s="39"/>
      <c r="BE41" s="40"/>
      <c r="BF41" s="40"/>
      <c r="BG41" s="41"/>
      <c r="BH41" s="39"/>
      <c r="BI41" s="40"/>
      <c r="BJ41" s="40"/>
      <c r="BK41" s="41"/>
      <c r="BL41" s="39"/>
      <c r="BM41" s="40"/>
      <c r="BN41" s="40"/>
      <c r="BO41" s="41"/>
      <c r="BP41" s="39"/>
      <c r="BQ41" s="40"/>
      <c r="BR41" s="40"/>
      <c r="BS41" s="41"/>
    </row>
    <row r="42" ht="8.2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01"/>
      <c r="BK42" s="101"/>
      <c r="BL42" s="101"/>
      <c r="BM42" s="101"/>
      <c r="BN42" s="101"/>
      <c r="BO42" s="101"/>
      <c r="BP42" s="101"/>
      <c r="BQ42" s="101"/>
      <c r="BR42" s="101"/>
      <c r="BS42" s="101"/>
    </row>
    <row r="43" ht="12.75" customHeight="1">
      <c r="A43" s="102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S43" s="19"/>
      <c r="AT43" s="104" t="s">
        <v>78</v>
      </c>
      <c r="AW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01"/>
      <c r="BK43" s="101"/>
      <c r="BL43" s="101"/>
      <c r="BM43" s="101"/>
      <c r="BN43" s="101"/>
      <c r="BO43" s="101"/>
      <c r="BP43" s="101"/>
      <c r="BQ43" s="101"/>
      <c r="BR43" s="101"/>
      <c r="BS43" s="101"/>
    </row>
    <row r="44" ht="12.75" customHeight="1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S44" s="19"/>
      <c r="AT44" s="104" t="s">
        <v>79</v>
      </c>
      <c r="AW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01"/>
      <c r="BK44" s="101"/>
      <c r="BL44" s="101"/>
      <c r="BM44" s="101"/>
      <c r="BN44" s="101"/>
      <c r="BO44" s="101"/>
      <c r="BP44" s="101"/>
      <c r="BQ44" s="101"/>
      <c r="BR44" s="101"/>
      <c r="BS44" s="101"/>
    </row>
  </sheetData>
  <mergeCells count="219">
    <mergeCell ref="BO2:BS3"/>
    <mergeCell ref="D5:K5"/>
    <mergeCell ref="L5:S5"/>
    <mergeCell ref="T5:AI5"/>
    <mergeCell ref="AJ5:AU5"/>
    <mergeCell ref="AV5:BK5"/>
    <mergeCell ref="BL5:BS5"/>
    <mergeCell ref="X6:AA6"/>
    <mergeCell ref="AB6:AE6"/>
    <mergeCell ref="AF6:AI6"/>
    <mergeCell ref="AJ6:AM6"/>
    <mergeCell ref="AN6:AQ6"/>
    <mergeCell ref="AR6:AU6"/>
    <mergeCell ref="AV6:AY6"/>
    <mergeCell ref="A5:C5"/>
    <mergeCell ref="A6:C6"/>
    <mergeCell ref="D6:G6"/>
    <mergeCell ref="L6:O6"/>
    <mergeCell ref="P6:S6"/>
    <mergeCell ref="T6:W6"/>
    <mergeCell ref="A7:C8"/>
    <mergeCell ref="BL9:BO11"/>
    <mergeCell ref="BL12:BO14"/>
    <mergeCell ref="BP12:BS14"/>
    <mergeCell ref="BP15:BS15"/>
    <mergeCell ref="AZ6:BC6"/>
    <mergeCell ref="BD6:BG6"/>
    <mergeCell ref="BH6:BK6"/>
    <mergeCell ref="BL6:BO6"/>
    <mergeCell ref="BP6:BS6"/>
    <mergeCell ref="BL7:BS8"/>
    <mergeCell ref="BP9:BS11"/>
    <mergeCell ref="AN15:AQ17"/>
    <mergeCell ref="AR15:AU17"/>
    <mergeCell ref="AV15:AY17"/>
    <mergeCell ref="AZ15:BC17"/>
    <mergeCell ref="BD15:BG17"/>
    <mergeCell ref="BH15:BK17"/>
    <mergeCell ref="BL15:BO17"/>
    <mergeCell ref="BP16:BS17"/>
    <mergeCell ref="L15:O17"/>
    <mergeCell ref="P15:S17"/>
    <mergeCell ref="T15:W17"/>
    <mergeCell ref="X15:AA17"/>
    <mergeCell ref="AB15:AE17"/>
    <mergeCell ref="AF15:AI17"/>
    <mergeCell ref="AJ15:AM17"/>
    <mergeCell ref="A18:C20"/>
    <mergeCell ref="D18:G20"/>
    <mergeCell ref="H18:K20"/>
    <mergeCell ref="L18:O20"/>
    <mergeCell ref="P18:S20"/>
    <mergeCell ref="T18:W20"/>
    <mergeCell ref="X18:AA18"/>
    <mergeCell ref="X19:AA20"/>
    <mergeCell ref="BD18:BG20"/>
    <mergeCell ref="BH18:BK20"/>
    <mergeCell ref="BL18:BO20"/>
    <mergeCell ref="BP18:BS20"/>
    <mergeCell ref="AB18:AE20"/>
    <mergeCell ref="AF18:AI20"/>
    <mergeCell ref="AJ18:AM20"/>
    <mergeCell ref="AN18:AQ20"/>
    <mergeCell ref="AR18:AU20"/>
    <mergeCell ref="AV18:AY18"/>
    <mergeCell ref="AZ18:BC20"/>
    <mergeCell ref="AV19:AY20"/>
    <mergeCell ref="H6:K6"/>
    <mergeCell ref="D7:K14"/>
    <mergeCell ref="A9:C11"/>
    <mergeCell ref="A12:C14"/>
    <mergeCell ref="A15:C17"/>
    <mergeCell ref="D15:G17"/>
    <mergeCell ref="H15:K17"/>
    <mergeCell ref="BD21:BG23"/>
    <mergeCell ref="BH21:BK23"/>
    <mergeCell ref="BL21:BO23"/>
    <mergeCell ref="BP21:BS23"/>
    <mergeCell ref="BL24:BO24"/>
    <mergeCell ref="D21:G23"/>
    <mergeCell ref="D24:G24"/>
    <mergeCell ref="AZ21:BC23"/>
    <mergeCell ref="AZ24:BC24"/>
    <mergeCell ref="AB21:AE23"/>
    <mergeCell ref="AF21:AI23"/>
    <mergeCell ref="AJ21:AM23"/>
    <mergeCell ref="AN21:AQ23"/>
    <mergeCell ref="AR21:AU23"/>
    <mergeCell ref="AV21:AY21"/>
    <mergeCell ref="AV22:AY23"/>
    <mergeCell ref="AV33:AY33"/>
    <mergeCell ref="AZ33:BC33"/>
    <mergeCell ref="BL33:BO33"/>
    <mergeCell ref="AB30:AE32"/>
    <mergeCell ref="AF30:AI32"/>
    <mergeCell ref="AJ30:AM32"/>
    <mergeCell ref="AN30:AQ32"/>
    <mergeCell ref="AV30:AY32"/>
    <mergeCell ref="AZ30:BC32"/>
    <mergeCell ref="AN33:AQ33"/>
    <mergeCell ref="BL36:BO38"/>
    <mergeCell ref="BP36:BS38"/>
    <mergeCell ref="BD30:BG32"/>
    <mergeCell ref="BH30:BK32"/>
    <mergeCell ref="BD33:BG35"/>
    <mergeCell ref="BH33:BK35"/>
    <mergeCell ref="BP33:BS35"/>
    <mergeCell ref="BL34:BO35"/>
    <mergeCell ref="BH36:BK38"/>
    <mergeCell ref="AV37:AY38"/>
    <mergeCell ref="AZ37:BC38"/>
    <mergeCell ref="AZ39:BC39"/>
    <mergeCell ref="BD39:BG41"/>
    <mergeCell ref="BH39:BK41"/>
    <mergeCell ref="BL39:BO41"/>
    <mergeCell ref="BP39:BS41"/>
    <mergeCell ref="AZ40:BC41"/>
    <mergeCell ref="AR30:AU32"/>
    <mergeCell ref="AR33:AU35"/>
    <mergeCell ref="AN34:AQ35"/>
    <mergeCell ref="AV34:AY35"/>
    <mergeCell ref="AZ34:BC35"/>
    <mergeCell ref="AV36:AY36"/>
    <mergeCell ref="AZ36:BC36"/>
    <mergeCell ref="L21:O23"/>
    <mergeCell ref="L24:O24"/>
    <mergeCell ref="P24:S26"/>
    <mergeCell ref="T24:W26"/>
    <mergeCell ref="BD24:BG26"/>
    <mergeCell ref="BH24:BK26"/>
    <mergeCell ref="BP24:BS26"/>
    <mergeCell ref="BL25:BO26"/>
    <mergeCell ref="X24:AA26"/>
    <mergeCell ref="AB24:AE26"/>
    <mergeCell ref="AF24:AI26"/>
    <mergeCell ref="AJ24:AM26"/>
    <mergeCell ref="AN24:AQ26"/>
    <mergeCell ref="AR24:AU26"/>
    <mergeCell ref="AV24:AY26"/>
    <mergeCell ref="AZ25:BC26"/>
    <mergeCell ref="T27:W29"/>
    <mergeCell ref="X27:AA29"/>
    <mergeCell ref="AB27:AE29"/>
    <mergeCell ref="AF27:AI29"/>
    <mergeCell ref="AJ27:AM29"/>
    <mergeCell ref="AN27:AQ29"/>
    <mergeCell ref="AR27:AU29"/>
    <mergeCell ref="A30:C32"/>
    <mergeCell ref="D30:G32"/>
    <mergeCell ref="H30:K32"/>
    <mergeCell ref="L30:O30"/>
    <mergeCell ref="P30:S32"/>
    <mergeCell ref="T30:W32"/>
    <mergeCell ref="X30:AA32"/>
    <mergeCell ref="L31:O32"/>
    <mergeCell ref="BL30:BO30"/>
    <mergeCell ref="BL31:BO32"/>
    <mergeCell ref="AV27:AY29"/>
    <mergeCell ref="AZ27:BC29"/>
    <mergeCell ref="BD27:BG29"/>
    <mergeCell ref="BH27:BK29"/>
    <mergeCell ref="BL27:BO29"/>
    <mergeCell ref="BP27:BS29"/>
    <mergeCell ref="BP30:BS32"/>
    <mergeCell ref="T39:W41"/>
    <mergeCell ref="L40:O41"/>
    <mergeCell ref="P40:S41"/>
    <mergeCell ref="X39:AA41"/>
    <mergeCell ref="AB39:AE41"/>
    <mergeCell ref="AF39:AI41"/>
    <mergeCell ref="AJ39:AM41"/>
    <mergeCell ref="AN39:AQ41"/>
    <mergeCell ref="AR39:AU41"/>
    <mergeCell ref="AV39:AY41"/>
    <mergeCell ref="A21:C23"/>
    <mergeCell ref="H21:K23"/>
    <mergeCell ref="P21:S23"/>
    <mergeCell ref="T21:W23"/>
    <mergeCell ref="X21:AA23"/>
    <mergeCell ref="A24:C26"/>
    <mergeCell ref="D25:G26"/>
    <mergeCell ref="H24:K26"/>
    <mergeCell ref="L25:O26"/>
    <mergeCell ref="A27:C29"/>
    <mergeCell ref="D27:G29"/>
    <mergeCell ref="H27:K29"/>
    <mergeCell ref="L27:O29"/>
    <mergeCell ref="P27:S29"/>
    <mergeCell ref="A33:C35"/>
    <mergeCell ref="A36:C38"/>
    <mergeCell ref="D36:G38"/>
    <mergeCell ref="H36:K38"/>
    <mergeCell ref="A39:C41"/>
    <mergeCell ref="D39:G41"/>
    <mergeCell ref="H39:K41"/>
    <mergeCell ref="D33:G35"/>
    <mergeCell ref="H33:K35"/>
    <mergeCell ref="L33:O35"/>
    <mergeCell ref="T33:W35"/>
    <mergeCell ref="X33:AA33"/>
    <mergeCell ref="X34:AA35"/>
    <mergeCell ref="L36:O36"/>
    <mergeCell ref="X36:AA36"/>
    <mergeCell ref="AJ36:AM36"/>
    <mergeCell ref="AJ37:AM38"/>
    <mergeCell ref="AB33:AE35"/>
    <mergeCell ref="AF33:AI35"/>
    <mergeCell ref="AJ33:AM35"/>
    <mergeCell ref="AB36:AE38"/>
    <mergeCell ref="AF36:AI38"/>
    <mergeCell ref="AN36:AQ38"/>
    <mergeCell ref="AR36:AU38"/>
    <mergeCell ref="P33:S35"/>
    <mergeCell ref="P36:S38"/>
    <mergeCell ref="T36:W38"/>
    <mergeCell ref="L37:O38"/>
    <mergeCell ref="X37:AA38"/>
    <mergeCell ref="L39:O39"/>
    <mergeCell ref="P39:S39"/>
  </mergeCells>
  <printOptions horizontalCentered="1" verticalCentered="1"/>
  <pageMargins bottom="0.39370078740157477" footer="0.0" header="0.0" left="0.25" right="0.25" top="0.5905511811023622"/>
  <pageSetup paperSize="9" orientation="landscape"/>
  <headerFooter>
    <oddFooter>&amp;R更新日: &amp;D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3" width="2.86"/>
    <col customWidth="1" min="4" max="4" width="5.0"/>
    <col customWidth="1" min="5" max="68" width="2.86"/>
  </cols>
  <sheetData>
    <row r="1" ht="12.75" customHeight="1">
      <c r="A1" s="3" t="s">
        <v>80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05"/>
      <c r="AM1" s="105"/>
      <c r="AN1" s="105"/>
      <c r="AP1" s="14"/>
      <c r="AQ1" s="14"/>
      <c r="AR1" s="16"/>
      <c r="AS1" s="16"/>
      <c r="AT1" s="14"/>
      <c r="AU1" s="19"/>
      <c r="AV1" s="19"/>
      <c r="AW1" s="106"/>
      <c r="AX1" s="106"/>
      <c r="AY1" s="19"/>
      <c r="AZ1" s="19"/>
      <c r="BA1" s="24"/>
      <c r="BB1" s="20"/>
      <c r="BC1" s="20"/>
      <c r="BD1" s="20"/>
      <c r="BE1" s="20"/>
      <c r="BF1" s="20"/>
      <c r="BG1" s="20"/>
      <c r="BH1" s="20"/>
      <c r="BJ1" s="20"/>
      <c r="BK1" s="20"/>
      <c r="BL1" s="20"/>
      <c r="BM1" s="20"/>
      <c r="BN1" s="20"/>
      <c r="BO1" s="20"/>
      <c r="BP1" s="20"/>
    </row>
    <row r="2" ht="12.75" customHeight="1">
      <c r="A2" s="12" t="s">
        <v>81</v>
      </c>
      <c r="B2" s="105"/>
      <c r="C2" s="105"/>
      <c r="D2" s="105"/>
      <c r="E2" s="105"/>
      <c r="F2" s="105"/>
      <c r="G2" s="105"/>
      <c r="H2" s="105"/>
      <c r="I2" s="13" t="s">
        <v>82</v>
      </c>
      <c r="J2" s="105"/>
      <c r="K2" s="105"/>
      <c r="L2" s="105"/>
      <c r="M2" s="105"/>
      <c r="N2" s="105"/>
      <c r="O2" s="105"/>
      <c r="P2" s="105"/>
      <c r="Q2" s="105"/>
      <c r="R2" s="105"/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/>
      <c r="AH2" s="105"/>
      <c r="AI2" s="105"/>
      <c r="AJ2" s="105"/>
      <c r="AK2" s="105"/>
      <c r="AL2" s="105"/>
      <c r="AM2" s="105"/>
      <c r="AN2" s="105"/>
      <c r="AP2" s="14"/>
      <c r="AQ2" s="14"/>
      <c r="AR2" s="16"/>
      <c r="AS2" s="15"/>
      <c r="AT2" s="15"/>
      <c r="AU2" s="19"/>
      <c r="AV2" s="19"/>
      <c r="AW2" s="106"/>
      <c r="AX2" s="106"/>
      <c r="AY2" s="19"/>
      <c r="AZ2" s="19"/>
      <c r="BA2" s="24"/>
      <c r="BB2" s="20"/>
      <c r="BC2" s="20"/>
      <c r="BD2" s="20"/>
      <c r="BE2" s="20"/>
      <c r="BF2" s="20"/>
      <c r="BG2" s="20"/>
      <c r="BH2" s="20"/>
      <c r="BI2" s="20"/>
      <c r="BK2" s="20"/>
    </row>
    <row r="3" ht="12.75" customHeight="1">
      <c r="A3" s="105"/>
      <c r="B3" s="105"/>
      <c r="C3" s="105"/>
      <c r="D3" s="105"/>
      <c r="E3" s="105"/>
      <c r="F3" s="105"/>
      <c r="G3" s="105"/>
      <c r="H3" s="105"/>
      <c r="I3" s="15" t="s">
        <v>3</v>
      </c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3"/>
      <c r="AP3" s="12"/>
      <c r="AQ3" s="12"/>
      <c r="AR3" s="16"/>
      <c r="AS3" s="15"/>
      <c r="AT3" s="12"/>
      <c r="AU3" s="19"/>
      <c r="AV3" s="19"/>
      <c r="AW3" s="107"/>
      <c r="AX3" s="107"/>
      <c r="AY3" s="19"/>
      <c r="AZ3" s="19"/>
      <c r="BA3" s="24"/>
      <c r="BB3" s="20"/>
      <c r="BC3" s="20"/>
      <c r="BD3" s="20"/>
      <c r="BE3" s="20"/>
      <c r="BF3" s="20"/>
      <c r="BG3" s="20"/>
      <c r="BH3" s="20"/>
      <c r="BI3" s="20"/>
      <c r="BJ3" s="20"/>
    </row>
    <row r="4" ht="7.5" customHeight="1">
      <c r="A4" s="105"/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5"/>
      <c r="AI4" s="105"/>
      <c r="AJ4" s="105"/>
      <c r="AK4" s="105"/>
      <c r="AL4" s="105"/>
      <c r="AM4" s="105"/>
      <c r="AN4" s="105"/>
      <c r="AO4" s="22"/>
      <c r="AP4" s="23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24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</row>
    <row r="5" ht="12.75" customHeight="1">
      <c r="A5" s="25" t="s">
        <v>4</v>
      </c>
      <c r="B5" s="26"/>
      <c r="C5" s="27"/>
      <c r="D5" s="28" t="s">
        <v>5</v>
      </c>
      <c r="E5" s="26"/>
      <c r="F5" s="26"/>
      <c r="G5" s="26"/>
      <c r="H5" s="26"/>
      <c r="I5" s="26"/>
      <c r="J5" s="26"/>
      <c r="K5" s="26"/>
      <c r="L5" s="26"/>
      <c r="M5" s="27"/>
      <c r="N5" s="28" t="s">
        <v>6</v>
      </c>
      <c r="O5" s="26"/>
      <c r="P5" s="26"/>
      <c r="Q5" s="26"/>
      <c r="R5" s="26"/>
      <c r="S5" s="26"/>
      <c r="T5" s="26"/>
      <c r="U5" s="26"/>
      <c r="V5" s="26"/>
      <c r="W5" s="27"/>
      <c r="X5" s="28" t="s">
        <v>7</v>
      </c>
      <c r="Y5" s="26"/>
      <c r="Z5" s="26"/>
      <c r="AA5" s="26"/>
      <c r="AB5" s="26"/>
      <c r="AC5" s="26"/>
      <c r="AD5" s="26"/>
      <c r="AE5" s="26"/>
      <c r="AF5" s="26"/>
      <c r="AG5" s="27"/>
      <c r="AH5" s="28" t="s">
        <v>8</v>
      </c>
      <c r="AI5" s="26"/>
      <c r="AJ5" s="26"/>
      <c r="AK5" s="26"/>
      <c r="AL5" s="26"/>
      <c r="AM5" s="26"/>
      <c r="AN5" s="26"/>
      <c r="AO5" s="26"/>
      <c r="AP5" s="26"/>
      <c r="AQ5" s="27"/>
      <c r="AR5" s="28" t="s">
        <v>9</v>
      </c>
      <c r="AS5" s="26"/>
      <c r="AT5" s="26"/>
      <c r="AU5" s="26"/>
      <c r="AV5" s="26"/>
      <c r="AW5" s="26"/>
      <c r="AX5" s="26"/>
      <c r="AY5" s="26"/>
      <c r="AZ5" s="26"/>
      <c r="BA5" s="27"/>
      <c r="BB5" s="28" t="s">
        <v>10</v>
      </c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7"/>
    </row>
    <row r="6" ht="12.75" customHeight="1">
      <c r="A6" s="25" t="s">
        <v>11</v>
      </c>
      <c r="B6" s="26"/>
      <c r="C6" s="27"/>
      <c r="D6" s="29" t="s">
        <v>83</v>
      </c>
      <c r="E6" s="26"/>
      <c r="F6" s="26"/>
      <c r="G6" s="26"/>
      <c r="H6" s="27"/>
      <c r="I6" s="29" t="s">
        <v>84</v>
      </c>
      <c r="J6" s="26"/>
      <c r="K6" s="26"/>
      <c r="L6" s="26"/>
      <c r="M6" s="27"/>
      <c r="N6" s="29" t="s">
        <v>16</v>
      </c>
      <c r="O6" s="26"/>
      <c r="P6" s="26"/>
      <c r="Q6" s="26"/>
      <c r="R6" s="27"/>
      <c r="S6" s="29" t="s">
        <v>85</v>
      </c>
      <c r="T6" s="26"/>
      <c r="U6" s="26"/>
      <c r="V6" s="26"/>
      <c r="W6" s="27"/>
      <c r="X6" s="29" t="s">
        <v>16</v>
      </c>
      <c r="Y6" s="26"/>
      <c r="Z6" s="26"/>
      <c r="AA6" s="26"/>
      <c r="AB6" s="27"/>
      <c r="AC6" s="29" t="s">
        <v>85</v>
      </c>
      <c r="AD6" s="26"/>
      <c r="AE6" s="26"/>
      <c r="AF6" s="26"/>
      <c r="AG6" s="27"/>
      <c r="AH6" s="29" t="s">
        <v>12</v>
      </c>
      <c r="AI6" s="26"/>
      <c r="AJ6" s="26"/>
      <c r="AK6" s="26"/>
      <c r="AL6" s="27"/>
      <c r="AM6" s="29" t="s">
        <v>85</v>
      </c>
      <c r="AN6" s="26"/>
      <c r="AO6" s="26"/>
      <c r="AP6" s="26"/>
      <c r="AQ6" s="27"/>
      <c r="AR6" s="29" t="s">
        <v>16</v>
      </c>
      <c r="AS6" s="26"/>
      <c r="AT6" s="26"/>
      <c r="AU6" s="26"/>
      <c r="AV6" s="27"/>
      <c r="AW6" s="29" t="s">
        <v>85</v>
      </c>
      <c r="AX6" s="26"/>
      <c r="AY6" s="26"/>
      <c r="AZ6" s="26"/>
      <c r="BA6" s="27"/>
      <c r="BB6" s="29" t="s">
        <v>12</v>
      </c>
      <c r="BC6" s="26"/>
      <c r="BD6" s="26"/>
      <c r="BE6" s="26"/>
      <c r="BF6" s="27"/>
      <c r="BG6" s="29" t="s">
        <v>16</v>
      </c>
      <c r="BH6" s="26"/>
      <c r="BI6" s="26"/>
      <c r="BJ6" s="26"/>
      <c r="BK6" s="27"/>
      <c r="BL6" s="29" t="s">
        <v>85</v>
      </c>
      <c r="BM6" s="26"/>
      <c r="BN6" s="26"/>
      <c r="BO6" s="26"/>
      <c r="BP6" s="27"/>
    </row>
    <row r="7" ht="15.75" customHeight="1">
      <c r="A7" s="108" t="s">
        <v>18</v>
      </c>
      <c r="B7" s="65"/>
      <c r="C7" s="66"/>
      <c r="D7" s="34" t="s">
        <v>19</v>
      </c>
      <c r="E7" s="35"/>
      <c r="F7" s="35"/>
      <c r="G7" s="35"/>
      <c r="H7" s="35"/>
      <c r="I7" s="35"/>
      <c r="J7" s="35"/>
      <c r="K7" s="36"/>
      <c r="L7" s="36"/>
      <c r="M7" s="36"/>
      <c r="N7" s="36"/>
      <c r="O7" s="36"/>
      <c r="P7" s="36"/>
      <c r="Q7" s="35"/>
      <c r="R7" s="35"/>
      <c r="S7" s="35"/>
      <c r="T7" s="35"/>
      <c r="U7" s="35"/>
      <c r="V7" s="35"/>
      <c r="W7" s="35"/>
      <c r="X7" s="35"/>
      <c r="Y7" s="36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109"/>
      <c r="AW7" s="110"/>
      <c r="AX7" s="65"/>
      <c r="AY7" s="65"/>
      <c r="AZ7" s="65"/>
      <c r="BA7" s="66"/>
      <c r="BB7" s="111"/>
      <c r="BC7" s="65"/>
      <c r="BD7" s="65"/>
      <c r="BE7" s="65"/>
      <c r="BF7" s="66"/>
      <c r="BG7" s="111"/>
      <c r="BH7" s="65"/>
      <c r="BI7" s="65"/>
      <c r="BJ7" s="65"/>
      <c r="BK7" s="66"/>
      <c r="BL7" s="111"/>
      <c r="BM7" s="65"/>
      <c r="BN7" s="65"/>
      <c r="BO7" s="65"/>
      <c r="BP7" s="66"/>
    </row>
    <row r="8" ht="15.75" customHeight="1">
      <c r="A8" s="39"/>
      <c r="B8" s="40"/>
      <c r="C8" s="41"/>
      <c r="D8" s="43" t="s">
        <v>20</v>
      </c>
      <c r="E8" s="44"/>
      <c r="F8" s="44"/>
      <c r="G8" s="44"/>
      <c r="H8" s="45" t="s">
        <v>21</v>
      </c>
      <c r="I8" s="44" t="s">
        <v>22</v>
      </c>
      <c r="J8" s="44"/>
      <c r="K8" s="44"/>
      <c r="L8" s="44"/>
      <c r="M8" s="44"/>
      <c r="N8" s="46"/>
      <c r="O8" s="46"/>
      <c r="P8" s="46"/>
      <c r="Q8" s="46"/>
      <c r="R8" s="44"/>
      <c r="S8" s="46"/>
      <c r="T8" s="46"/>
      <c r="U8" s="46"/>
      <c r="V8" s="44"/>
      <c r="W8" s="44"/>
      <c r="X8" s="44" t="s">
        <v>86</v>
      </c>
      <c r="Y8" s="47"/>
      <c r="Z8" s="47"/>
      <c r="AA8" s="47"/>
      <c r="AB8" s="48" t="s">
        <v>21</v>
      </c>
      <c r="AC8" s="44" t="s">
        <v>87</v>
      </c>
      <c r="AD8" s="46"/>
      <c r="AE8" s="46"/>
      <c r="AF8" s="46"/>
      <c r="AG8" s="46"/>
      <c r="AH8" s="46"/>
      <c r="AI8" s="46"/>
      <c r="AJ8" s="46"/>
      <c r="AK8" s="46"/>
      <c r="AL8" s="49" t="s">
        <v>21</v>
      </c>
      <c r="AM8" s="44" t="s">
        <v>25</v>
      </c>
      <c r="AN8" s="46"/>
      <c r="AO8" s="46"/>
      <c r="AP8" s="46"/>
      <c r="AQ8" s="46"/>
      <c r="AR8" s="46"/>
      <c r="AS8" s="46"/>
      <c r="AT8" s="46"/>
      <c r="AU8" s="44"/>
      <c r="AV8" s="112"/>
      <c r="AW8" s="40"/>
      <c r="AX8" s="40"/>
      <c r="AY8" s="40"/>
      <c r="AZ8" s="40"/>
      <c r="BA8" s="41"/>
      <c r="BB8" s="39"/>
      <c r="BC8" s="40"/>
      <c r="BD8" s="40"/>
      <c r="BE8" s="40"/>
      <c r="BF8" s="41"/>
      <c r="BG8" s="39"/>
      <c r="BH8" s="40"/>
      <c r="BI8" s="40"/>
      <c r="BJ8" s="40"/>
      <c r="BK8" s="41"/>
      <c r="BL8" s="39"/>
      <c r="BM8" s="40"/>
      <c r="BN8" s="40"/>
      <c r="BO8" s="40"/>
      <c r="BP8" s="41"/>
    </row>
    <row r="9" ht="15.75" customHeight="1">
      <c r="A9" s="64" t="s">
        <v>26</v>
      </c>
      <c r="B9" s="65"/>
      <c r="C9" s="66"/>
      <c r="D9" s="43" t="s">
        <v>27</v>
      </c>
      <c r="E9" s="52"/>
      <c r="F9" s="44"/>
      <c r="G9" s="47"/>
      <c r="H9" s="53" t="s">
        <v>21</v>
      </c>
      <c r="I9" s="44" t="s">
        <v>28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6"/>
      <c r="V9" s="46"/>
      <c r="W9" s="46"/>
      <c r="X9" s="44"/>
      <c r="Y9" s="44"/>
      <c r="Z9" s="44"/>
      <c r="AA9" s="47"/>
      <c r="AB9" s="48" t="s">
        <v>21</v>
      </c>
      <c r="AC9" s="44" t="s">
        <v>88</v>
      </c>
      <c r="AD9" s="46"/>
      <c r="AE9" s="46"/>
      <c r="AF9" s="46"/>
      <c r="AG9" s="46"/>
      <c r="AH9" s="46"/>
      <c r="AI9" s="46"/>
      <c r="AJ9" s="46"/>
      <c r="AK9" s="46"/>
      <c r="AL9" s="113" t="s">
        <v>89</v>
      </c>
      <c r="AM9" s="54"/>
      <c r="AN9" s="46"/>
      <c r="AO9" s="46"/>
      <c r="AP9" s="46"/>
      <c r="AQ9" s="46"/>
      <c r="AR9" s="46"/>
      <c r="AS9" s="46"/>
      <c r="AT9" s="46"/>
      <c r="AU9" s="46"/>
      <c r="AV9" s="112"/>
      <c r="AW9" s="110"/>
      <c r="AX9" s="65"/>
      <c r="AY9" s="65"/>
      <c r="AZ9" s="65"/>
      <c r="BA9" s="66"/>
      <c r="BB9" s="114" t="s">
        <v>60</v>
      </c>
      <c r="BC9" s="65"/>
      <c r="BD9" s="65"/>
      <c r="BE9" s="65"/>
      <c r="BF9" s="66"/>
      <c r="BG9" s="115" t="s">
        <v>90</v>
      </c>
      <c r="BK9" s="32"/>
      <c r="BL9" s="116"/>
      <c r="BM9" s="65"/>
      <c r="BN9" s="65"/>
      <c r="BO9" s="65"/>
      <c r="BP9" s="66"/>
    </row>
    <row r="10" ht="15.75" customHeight="1">
      <c r="A10" s="42"/>
      <c r="C10" s="32"/>
      <c r="D10" s="43" t="s">
        <v>32</v>
      </c>
      <c r="E10" s="52"/>
      <c r="F10" s="44"/>
      <c r="G10" s="47"/>
      <c r="H10" s="57" t="s">
        <v>21</v>
      </c>
      <c r="I10" s="44" t="s">
        <v>33</v>
      </c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4" t="s">
        <v>34</v>
      </c>
      <c r="Y10" s="47"/>
      <c r="Z10" s="47"/>
      <c r="AA10" s="47"/>
      <c r="AB10" s="58" t="s">
        <v>21</v>
      </c>
      <c r="AC10" s="44" t="s">
        <v>35</v>
      </c>
      <c r="AD10" s="46"/>
      <c r="AE10" s="46"/>
      <c r="AF10" s="46"/>
      <c r="AG10" s="46"/>
      <c r="AH10" s="46"/>
      <c r="AI10" s="46"/>
      <c r="AJ10" s="46"/>
      <c r="AK10" s="44"/>
      <c r="AL10" s="59" t="s">
        <v>21</v>
      </c>
      <c r="AM10" s="44" t="s">
        <v>36</v>
      </c>
      <c r="AN10" s="46"/>
      <c r="AO10" s="46"/>
      <c r="AP10" s="46"/>
      <c r="AQ10" s="46"/>
      <c r="AR10" s="46"/>
      <c r="AS10" s="46"/>
      <c r="AT10" s="46"/>
      <c r="AU10" s="46"/>
      <c r="AV10" s="112"/>
      <c r="BA10" s="32"/>
      <c r="BB10" s="42"/>
      <c r="BF10" s="32"/>
      <c r="BG10" s="42"/>
      <c r="BK10" s="32"/>
      <c r="BL10" s="42"/>
      <c r="BP10" s="32"/>
    </row>
    <row r="11" ht="15.75" customHeight="1">
      <c r="A11" s="39"/>
      <c r="B11" s="40"/>
      <c r="C11" s="41"/>
      <c r="D11" s="60"/>
      <c r="E11" s="52"/>
      <c r="F11" s="44"/>
      <c r="G11" s="47"/>
      <c r="H11" s="57" t="s">
        <v>21</v>
      </c>
      <c r="I11" s="44" t="s">
        <v>37</v>
      </c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61"/>
      <c r="Z11" s="46"/>
      <c r="AA11" s="61"/>
      <c r="AB11" s="62" t="s">
        <v>21</v>
      </c>
      <c r="AC11" s="44" t="s">
        <v>38</v>
      </c>
      <c r="AD11" s="46"/>
      <c r="AE11" s="46"/>
      <c r="AF11" s="46"/>
      <c r="AG11" s="46"/>
      <c r="AH11" s="46"/>
      <c r="AI11" s="46"/>
      <c r="AJ11" s="46"/>
      <c r="AK11" s="46"/>
      <c r="AL11" s="63" t="s">
        <v>21</v>
      </c>
      <c r="AM11" s="44" t="s">
        <v>39</v>
      </c>
      <c r="AN11" s="47"/>
      <c r="AO11" s="46"/>
      <c r="AP11" s="46"/>
      <c r="AQ11" s="46"/>
      <c r="AR11" s="46"/>
      <c r="AS11" s="46"/>
      <c r="AT11" s="46"/>
      <c r="AU11" s="46"/>
      <c r="AV11" s="112"/>
      <c r="AW11" s="40"/>
      <c r="AX11" s="40"/>
      <c r="AY11" s="40"/>
      <c r="AZ11" s="40"/>
      <c r="BA11" s="41"/>
      <c r="BB11" s="39"/>
      <c r="BC11" s="40"/>
      <c r="BD11" s="40"/>
      <c r="BE11" s="40"/>
      <c r="BF11" s="41"/>
      <c r="BG11" s="39"/>
      <c r="BH11" s="40"/>
      <c r="BI11" s="40"/>
      <c r="BJ11" s="40"/>
      <c r="BK11" s="41"/>
      <c r="BL11" s="39"/>
      <c r="BM11" s="40"/>
      <c r="BN11" s="40"/>
      <c r="BO11" s="40"/>
      <c r="BP11" s="41"/>
    </row>
    <row r="12" ht="15.75" customHeight="1">
      <c r="A12" s="64" t="s">
        <v>40</v>
      </c>
      <c r="B12" s="65"/>
      <c r="C12" s="66"/>
      <c r="D12" s="60"/>
      <c r="E12" s="52"/>
      <c r="F12" s="44"/>
      <c r="G12" s="44"/>
      <c r="H12" s="57" t="s">
        <v>21</v>
      </c>
      <c r="I12" s="54" t="s">
        <v>41</v>
      </c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4"/>
      <c r="Z12" s="46"/>
      <c r="AA12" s="44"/>
      <c r="AB12" s="67" t="s">
        <v>21</v>
      </c>
      <c r="AC12" s="44" t="s">
        <v>42</v>
      </c>
      <c r="AD12" s="46"/>
      <c r="AE12" s="46"/>
      <c r="AF12" s="46"/>
      <c r="AG12" s="46"/>
      <c r="AH12" s="46"/>
      <c r="AI12" s="46"/>
      <c r="AJ12" s="46"/>
      <c r="AK12" s="46"/>
      <c r="AL12" s="44"/>
      <c r="AM12" s="46"/>
      <c r="AN12" s="47"/>
      <c r="AO12" s="46"/>
      <c r="AP12" s="46"/>
      <c r="AQ12" s="46"/>
      <c r="AR12" s="46"/>
      <c r="AS12" s="46"/>
      <c r="AT12" s="46"/>
      <c r="AU12" s="46"/>
      <c r="AV12" s="112"/>
      <c r="AW12" s="117"/>
      <c r="BA12" s="32"/>
      <c r="BB12" s="114" t="s">
        <v>63</v>
      </c>
      <c r="BC12" s="65"/>
      <c r="BD12" s="65"/>
      <c r="BE12" s="65"/>
      <c r="BF12" s="66"/>
      <c r="BG12" s="118" t="s">
        <v>61</v>
      </c>
      <c r="BK12" s="32"/>
      <c r="BL12" s="116"/>
      <c r="BM12" s="65"/>
      <c r="BN12" s="65"/>
      <c r="BO12" s="65"/>
      <c r="BP12" s="66"/>
    </row>
    <row r="13" ht="15.75" customHeight="1">
      <c r="A13" s="42"/>
      <c r="C13" s="32"/>
      <c r="D13" s="69"/>
      <c r="E13" s="46"/>
      <c r="F13" s="46"/>
      <c r="G13" s="46"/>
      <c r="H13" s="70" t="s">
        <v>21</v>
      </c>
      <c r="I13" s="44" t="s">
        <v>44</v>
      </c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4" t="s">
        <v>45</v>
      </c>
      <c r="Y13" s="47"/>
      <c r="Z13" s="47"/>
      <c r="AA13" s="47"/>
      <c r="AB13" s="71" t="s">
        <v>21</v>
      </c>
      <c r="AC13" s="44" t="s">
        <v>46</v>
      </c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112"/>
      <c r="BA13" s="32"/>
      <c r="BB13" s="42"/>
      <c r="BF13" s="32"/>
      <c r="BG13" s="42"/>
      <c r="BK13" s="32"/>
      <c r="BL13" s="42"/>
      <c r="BP13" s="32"/>
    </row>
    <row r="14" ht="15.75" customHeight="1">
      <c r="A14" s="39"/>
      <c r="B14" s="40"/>
      <c r="C14" s="41"/>
      <c r="D14" s="119"/>
      <c r="E14" s="120"/>
      <c r="F14" s="120"/>
      <c r="G14" s="120"/>
      <c r="H14" s="121" t="s">
        <v>21</v>
      </c>
      <c r="I14" s="122" t="s">
        <v>47</v>
      </c>
      <c r="J14" s="120"/>
      <c r="K14" s="120"/>
      <c r="L14" s="120"/>
      <c r="M14" s="120"/>
      <c r="N14" s="120"/>
      <c r="O14" s="120"/>
      <c r="P14" s="120"/>
      <c r="Q14" s="120"/>
      <c r="R14" s="120"/>
      <c r="S14" s="120"/>
      <c r="T14" s="120"/>
      <c r="U14" s="120"/>
      <c r="V14" s="120"/>
      <c r="W14" s="120"/>
      <c r="X14" s="123"/>
      <c r="Y14" s="123"/>
      <c r="Z14" s="123"/>
      <c r="AA14" s="123"/>
      <c r="AB14" s="124" t="s">
        <v>21</v>
      </c>
      <c r="AC14" s="122" t="s">
        <v>48</v>
      </c>
      <c r="AD14" s="120"/>
      <c r="AE14" s="120"/>
      <c r="AF14" s="120"/>
      <c r="AG14" s="120"/>
      <c r="AH14" s="120"/>
      <c r="AI14" s="120"/>
      <c r="AJ14" s="120"/>
      <c r="AK14" s="120"/>
      <c r="AL14" s="120"/>
      <c r="AM14" s="120"/>
      <c r="AN14" s="120"/>
      <c r="AO14" s="120"/>
      <c r="AP14" s="120"/>
      <c r="AQ14" s="120"/>
      <c r="AR14" s="120"/>
      <c r="AS14" s="120"/>
      <c r="AT14" s="120"/>
      <c r="AU14" s="120"/>
      <c r="AV14" s="125"/>
      <c r="AW14" s="40"/>
      <c r="AX14" s="40"/>
      <c r="AY14" s="40"/>
      <c r="AZ14" s="40"/>
      <c r="BA14" s="41"/>
      <c r="BB14" s="39"/>
      <c r="BC14" s="40"/>
      <c r="BD14" s="40"/>
      <c r="BE14" s="40"/>
      <c r="BF14" s="41"/>
      <c r="BG14" s="39"/>
      <c r="BH14" s="40"/>
      <c r="BI14" s="40"/>
      <c r="BJ14" s="40"/>
      <c r="BK14" s="41"/>
      <c r="BL14" s="39"/>
      <c r="BM14" s="40"/>
      <c r="BN14" s="40"/>
      <c r="BO14" s="40"/>
      <c r="BP14" s="41"/>
    </row>
    <row r="15" ht="15.75" customHeight="1">
      <c r="A15" s="64" t="s">
        <v>49</v>
      </c>
      <c r="B15" s="65"/>
      <c r="C15" s="66"/>
      <c r="D15" s="126"/>
      <c r="H15" s="32"/>
      <c r="I15" s="126"/>
      <c r="M15" s="32"/>
      <c r="N15" s="126"/>
      <c r="R15" s="32"/>
      <c r="S15" s="126"/>
      <c r="W15" s="32"/>
      <c r="X15" s="126"/>
      <c r="AB15" s="32"/>
      <c r="AC15" s="126"/>
      <c r="AG15" s="32"/>
      <c r="AH15" s="127"/>
      <c r="AL15" s="32"/>
      <c r="AM15" s="126"/>
      <c r="AQ15" s="32"/>
      <c r="AR15" s="126"/>
      <c r="AV15" s="32"/>
      <c r="AW15" s="126"/>
      <c r="BA15" s="32"/>
      <c r="BB15" s="115" t="s">
        <v>91</v>
      </c>
      <c r="BF15" s="32"/>
      <c r="BG15" s="116"/>
      <c r="BH15" s="65"/>
      <c r="BI15" s="65"/>
      <c r="BJ15" s="65"/>
      <c r="BK15" s="66"/>
      <c r="BL15" s="128"/>
      <c r="BM15" s="65"/>
      <c r="BN15" s="65"/>
      <c r="BO15" s="65"/>
      <c r="BP15" s="66"/>
    </row>
    <row r="16" ht="15.75" customHeight="1">
      <c r="A16" s="42"/>
      <c r="C16" s="32"/>
      <c r="H16" s="32"/>
      <c r="M16" s="32"/>
      <c r="R16" s="32"/>
      <c r="W16" s="32"/>
      <c r="AB16" s="32"/>
      <c r="AG16" s="32"/>
      <c r="AH16" s="127"/>
      <c r="AL16" s="32"/>
      <c r="AQ16" s="32"/>
      <c r="AV16" s="32"/>
      <c r="BA16" s="32"/>
      <c r="BB16" s="42"/>
      <c r="BF16" s="32"/>
      <c r="BG16" s="42"/>
      <c r="BK16" s="32"/>
      <c r="BL16" s="127"/>
      <c r="BP16" s="32"/>
    </row>
    <row r="17" ht="15.75" customHeight="1">
      <c r="A17" s="39"/>
      <c r="B17" s="40"/>
      <c r="C17" s="41"/>
      <c r="D17" s="40"/>
      <c r="E17" s="40"/>
      <c r="F17" s="40"/>
      <c r="G17" s="40"/>
      <c r="H17" s="41"/>
      <c r="I17" s="40"/>
      <c r="J17" s="40"/>
      <c r="K17" s="40"/>
      <c r="L17" s="40"/>
      <c r="M17" s="41"/>
      <c r="N17" s="40"/>
      <c r="O17" s="40"/>
      <c r="P17" s="40"/>
      <c r="Q17" s="40"/>
      <c r="R17" s="41"/>
      <c r="S17" s="40"/>
      <c r="T17" s="40"/>
      <c r="U17" s="40"/>
      <c r="V17" s="40"/>
      <c r="W17" s="41"/>
      <c r="X17" s="40"/>
      <c r="Y17" s="40"/>
      <c r="Z17" s="40"/>
      <c r="AA17" s="40"/>
      <c r="AB17" s="41"/>
      <c r="AC17" s="40"/>
      <c r="AD17" s="40"/>
      <c r="AE17" s="40"/>
      <c r="AF17" s="40"/>
      <c r="AG17" s="41"/>
      <c r="AH17" s="39"/>
      <c r="AI17" s="40"/>
      <c r="AJ17" s="40"/>
      <c r="AK17" s="40"/>
      <c r="AL17" s="41"/>
      <c r="AM17" s="40"/>
      <c r="AN17" s="40"/>
      <c r="AO17" s="40"/>
      <c r="AP17" s="40"/>
      <c r="AQ17" s="41"/>
      <c r="AR17" s="40"/>
      <c r="AS17" s="40"/>
      <c r="AT17" s="40"/>
      <c r="AU17" s="40"/>
      <c r="AV17" s="41"/>
      <c r="AW17" s="40"/>
      <c r="AX17" s="40"/>
      <c r="AY17" s="40"/>
      <c r="AZ17" s="40"/>
      <c r="BA17" s="41"/>
      <c r="BB17" s="39"/>
      <c r="BC17" s="40"/>
      <c r="BD17" s="40"/>
      <c r="BE17" s="40"/>
      <c r="BF17" s="41"/>
      <c r="BG17" s="39"/>
      <c r="BH17" s="40"/>
      <c r="BI17" s="40"/>
      <c r="BJ17" s="40"/>
      <c r="BK17" s="41"/>
      <c r="BL17" s="39"/>
      <c r="BM17" s="40"/>
      <c r="BN17" s="40"/>
      <c r="BO17" s="40"/>
      <c r="BP17" s="41"/>
    </row>
    <row r="18" ht="15.75" customHeight="1">
      <c r="A18" s="64" t="s">
        <v>51</v>
      </c>
      <c r="B18" s="65"/>
      <c r="C18" s="66"/>
      <c r="D18" s="127"/>
      <c r="H18" s="32"/>
      <c r="I18" s="129"/>
      <c r="M18" s="32"/>
      <c r="N18" s="127" t="s">
        <v>52</v>
      </c>
      <c r="R18" s="32"/>
      <c r="S18" s="129"/>
      <c r="W18" s="32"/>
      <c r="X18" s="127"/>
      <c r="AB18" s="32"/>
      <c r="AC18" s="129"/>
      <c r="AG18" s="32"/>
      <c r="AH18" s="127" t="s">
        <v>52</v>
      </c>
      <c r="AL18" s="32"/>
      <c r="AM18" s="129"/>
      <c r="AQ18" s="32"/>
      <c r="AR18" s="129"/>
      <c r="AV18" s="32"/>
      <c r="AW18" s="129"/>
      <c r="BA18" s="32"/>
      <c r="BB18" s="127"/>
      <c r="BF18" s="32"/>
      <c r="BG18" s="116"/>
      <c r="BH18" s="65"/>
      <c r="BI18" s="65"/>
      <c r="BJ18" s="65"/>
      <c r="BK18" s="66"/>
      <c r="BL18" s="130" t="s">
        <v>52</v>
      </c>
      <c r="BM18" s="65"/>
      <c r="BN18" s="65"/>
      <c r="BO18" s="65"/>
      <c r="BP18" s="66"/>
    </row>
    <row r="19" ht="15.75" customHeight="1">
      <c r="A19" s="42"/>
      <c r="C19" s="32"/>
      <c r="D19" s="42"/>
      <c r="H19" s="32"/>
      <c r="I19" s="42"/>
      <c r="M19" s="32"/>
      <c r="N19" s="127" t="str">
        <f>IFERROR(__xludf.DUMMYFUNCTION(" SPARKLINE({0,1})"),"")</f>
        <v/>
      </c>
      <c r="R19" s="32"/>
      <c r="S19" s="42"/>
      <c r="W19" s="32"/>
      <c r="X19" s="131"/>
      <c r="AB19" s="32"/>
      <c r="AC19" s="42"/>
      <c r="AG19" s="32"/>
      <c r="AH19" s="127" t="str">
        <f>IFERROR(__xludf.DUMMYFUNCTION(" SPARKLINE({0,1})"),"")</f>
        <v/>
      </c>
      <c r="AL19" s="32"/>
      <c r="AM19" s="42"/>
      <c r="AQ19" s="32"/>
      <c r="AR19" s="42"/>
      <c r="AV19" s="32"/>
      <c r="AW19" s="42"/>
      <c r="BA19" s="32"/>
      <c r="BB19" s="42"/>
      <c r="BF19" s="32"/>
      <c r="BG19" s="42"/>
      <c r="BK19" s="32"/>
      <c r="BL19" s="97" t="str">
        <f>IFERROR(__xludf.DUMMYFUNCTION(" SPARKLINE({0,1})"),"")</f>
        <v/>
      </c>
      <c r="BP19" s="32"/>
    </row>
    <row r="20" ht="15.75" customHeight="1">
      <c r="A20" s="39"/>
      <c r="B20" s="40"/>
      <c r="C20" s="41"/>
      <c r="D20" s="39"/>
      <c r="E20" s="40"/>
      <c r="F20" s="40"/>
      <c r="G20" s="40"/>
      <c r="H20" s="41"/>
      <c r="I20" s="39"/>
      <c r="J20" s="40"/>
      <c r="K20" s="40"/>
      <c r="L20" s="40"/>
      <c r="M20" s="41"/>
      <c r="N20" s="39"/>
      <c r="O20" s="40"/>
      <c r="P20" s="40"/>
      <c r="Q20" s="40"/>
      <c r="R20" s="41"/>
      <c r="S20" s="39"/>
      <c r="T20" s="40"/>
      <c r="U20" s="40"/>
      <c r="V20" s="40"/>
      <c r="W20" s="41"/>
      <c r="X20" s="39"/>
      <c r="Y20" s="40"/>
      <c r="Z20" s="40"/>
      <c r="AA20" s="40"/>
      <c r="AB20" s="41"/>
      <c r="AC20" s="39"/>
      <c r="AD20" s="40"/>
      <c r="AE20" s="40"/>
      <c r="AF20" s="40"/>
      <c r="AG20" s="41"/>
      <c r="AH20" s="39"/>
      <c r="AI20" s="40"/>
      <c r="AJ20" s="40"/>
      <c r="AK20" s="40"/>
      <c r="AL20" s="41"/>
      <c r="AM20" s="39"/>
      <c r="AN20" s="40"/>
      <c r="AO20" s="40"/>
      <c r="AP20" s="40"/>
      <c r="AQ20" s="41"/>
      <c r="AR20" s="39"/>
      <c r="AS20" s="40"/>
      <c r="AT20" s="40"/>
      <c r="AU20" s="40"/>
      <c r="AV20" s="41"/>
      <c r="AW20" s="39"/>
      <c r="AX20" s="40"/>
      <c r="AY20" s="40"/>
      <c r="AZ20" s="40"/>
      <c r="BA20" s="41"/>
      <c r="BB20" s="39"/>
      <c r="BC20" s="40"/>
      <c r="BD20" s="40"/>
      <c r="BE20" s="40"/>
      <c r="BF20" s="41"/>
      <c r="BG20" s="39"/>
      <c r="BH20" s="40"/>
      <c r="BI20" s="40"/>
      <c r="BJ20" s="40"/>
      <c r="BK20" s="41"/>
      <c r="BL20" s="39"/>
      <c r="BM20" s="40"/>
      <c r="BN20" s="40"/>
      <c r="BO20" s="40"/>
      <c r="BP20" s="41"/>
    </row>
    <row r="21" ht="15.75" customHeight="1">
      <c r="A21" s="64" t="s">
        <v>54</v>
      </c>
      <c r="B21" s="65"/>
      <c r="C21" s="66"/>
      <c r="D21" s="127" t="s">
        <v>52</v>
      </c>
      <c r="H21" s="32"/>
      <c r="I21" s="116"/>
      <c r="J21" s="65"/>
      <c r="K21" s="65"/>
      <c r="L21" s="65"/>
      <c r="M21" s="66"/>
      <c r="N21" s="116"/>
      <c r="O21" s="65"/>
      <c r="P21" s="65"/>
      <c r="Q21" s="65"/>
      <c r="R21" s="66"/>
      <c r="S21" s="116"/>
      <c r="T21" s="65"/>
      <c r="U21" s="65"/>
      <c r="V21" s="65"/>
      <c r="W21" s="66"/>
      <c r="X21" s="128"/>
      <c r="Y21" s="65"/>
      <c r="Z21" s="65"/>
      <c r="AA21" s="65"/>
      <c r="AB21" s="66"/>
      <c r="AC21" s="116"/>
      <c r="AD21" s="65"/>
      <c r="AE21" s="65"/>
      <c r="AF21" s="65"/>
      <c r="AG21" s="66"/>
      <c r="AH21" s="127" t="s">
        <v>52</v>
      </c>
      <c r="AL21" s="32"/>
      <c r="AM21" s="132"/>
      <c r="AN21" s="65"/>
      <c r="AO21" s="65"/>
      <c r="AP21" s="65"/>
      <c r="AQ21" s="66"/>
      <c r="AR21" s="129"/>
      <c r="AV21" s="32"/>
      <c r="AW21" s="116"/>
      <c r="AX21" s="65"/>
      <c r="AY21" s="65"/>
      <c r="AZ21" s="65"/>
      <c r="BA21" s="66"/>
      <c r="BB21" s="127"/>
      <c r="BF21" s="32"/>
      <c r="BG21" s="133" t="s">
        <v>62</v>
      </c>
      <c r="BH21" s="65"/>
      <c r="BI21" s="65"/>
      <c r="BJ21" s="65"/>
      <c r="BK21" s="66"/>
      <c r="BL21" s="128" t="s">
        <v>52</v>
      </c>
      <c r="BM21" s="65"/>
      <c r="BN21" s="65"/>
      <c r="BO21" s="65"/>
      <c r="BP21" s="66"/>
    </row>
    <row r="22" ht="15.75" customHeight="1">
      <c r="A22" s="42"/>
      <c r="C22" s="32"/>
      <c r="D22" s="127" t="str">
        <f>IFERROR(__xludf.DUMMYFUNCTION(" SPARKLINE({0,1})"),"")</f>
        <v/>
      </c>
      <c r="H22" s="32"/>
      <c r="I22" s="42"/>
      <c r="M22" s="32"/>
      <c r="N22" s="42"/>
      <c r="R22" s="32"/>
      <c r="S22" s="42"/>
      <c r="W22" s="32"/>
      <c r="X22" s="127"/>
      <c r="AB22" s="32"/>
      <c r="AC22" s="42"/>
      <c r="AG22" s="32"/>
      <c r="AH22" s="127" t="str">
        <f>IFERROR(__xludf.DUMMYFUNCTION(" SPARKLINE({0,1})"),"")</f>
        <v/>
      </c>
      <c r="AL22" s="32"/>
      <c r="AM22" s="42"/>
      <c r="AQ22" s="32"/>
      <c r="AR22" s="42"/>
      <c r="AV22" s="32"/>
      <c r="AW22" s="42"/>
      <c r="BA22" s="32"/>
      <c r="BB22" s="42"/>
      <c r="BF22" s="32"/>
      <c r="BG22" s="42"/>
      <c r="BK22" s="32"/>
      <c r="BL22" s="127" t="str">
        <f>IFERROR(__xludf.DUMMYFUNCTION(" SPARKLINE({0,1})"),"")</f>
        <v/>
      </c>
      <c r="BP22" s="32"/>
    </row>
    <row r="23" ht="15.75" customHeight="1">
      <c r="A23" s="39"/>
      <c r="B23" s="40"/>
      <c r="C23" s="41"/>
      <c r="D23" s="39"/>
      <c r="E23" s="40"/>
      <c r="F23" s="40"/>
      <c r="G23" s="40"/>
      <c r="H23" s="41"/>
      <c r="I23" s="39"/>
      <c r="J23" s="40"/>
      <c r="K23" s="40"/>
      <c r="L23" s="40"/>
      <c r="M23" s="41"/>
      <c r="N23" s="39"/>
      <c r="O23" s="40"/>
      <c r="P23" s="40"/>
      <c r="Q23" s="40"/>
      <c r="R23" s="41"/>
      <c r="S23" s="39"/>
      <c r="T23" s="40"/>
      <c r="U23" s="40"/>
      <c r="V23" s="40"/>
      <c r="W23" s="41"/>
      <c r="X23" s="39"/>
      <c r="Y23" s="40"/>
      <c r="Z23" s="40"/>
      <c r="AA23" s="40"/>
      <c r="AB23" s="41"/>
      <c r="AC23" s="39"/>
      <c r="AD23" s="40"/>
      <c r="AE23" s="40"/>
      <c r="AF23" s="40"/>
      <c r="AG23" s="41"/>
      <c r="AH23" s="39"/>
      <c r="AI23" s="40"/>
      <c r="AJ23" s="40"/>
      <c r="AK23" s="40"/>
      <c r="AL23" s="41"/>
      <c r="AM23" s="39"/>
      <c r="AN23" s="40"/>
      <c r="AO23" s="40"/>
      <c r="AP23" s="40"/>
      <c r="AQ23" s="41"/>
      <c r="AR23" s="39"/>
      <c r="AS23" s="40"/>
      <c r="AT23" s="40"/>
      <c r="AU23" s="40"/>
      <c r="AV23" s="41"/>
      <c r="AW23" s="39"/>
      <c r="AX23" s="40"/>
      <c r="AY23" s="40"/>
      <c r="AZ23" s="40"/>
      <c r="BA23" s="41"/>
      <c r="BB23" s="39"/>
      <c r="BC23" s="40"/>
      <c r="BD23" s="40"/>
      <c r="BE23" s="40"/>
      <c r="BF23" s="41"/>
      <c r="BG23" s="39"/>
      <c r="BH23" s="40"/>
      <c r="BI23" s="40"/>
      <c r="BJ23" s="40"/>
      <c r="BK23" s="41"/>
      <c r="BL23" s="39"/>
      <c r="BM23" s="40"/>
      <c r="BN23" s="40"/>
      <c r="BO23" s="40"/>
      <c r="BP23" s="41"/>
    </row>
    <row r="24" ht="15.75" customHeight="1">
      <c r="A24" s="64" t="s">
        <v>55</v>
      </c>
      <c r="B24" s="65"/>
      <c r="C24" s="66"/>
      <c r="D24" s="127"/>
      <c r="H24" s="32"/>
      <c r="I24" s="116"/>
      <c r="J24" s="65"/>
      <c r="K24" s="65"/>
      <c r="L24" s="65"/>
      <c r="M24" s="66"/>
      <c r="N24" s="134" t="s">
        <v>52</v>
      </c>
      <c r="R24" s="32"/>
      <c r="S24" s="127"/>
      <c r="W24" s="32"/>
      <c r="X24" s="128"/>
      <c r="Y24" s="65"/>
      <c r="Z24" s="65"/>
      <c r="AA24" s="65"/>
      <c r="AB24" s="66"/>
      <c r="AC24" s="116"/>
      <c r="AD24" s="65"/>
      <c r="AE24" s="65"/>
      <c r="AF24" s="65"/>
      <c r="AG24" s="66"/>
      <c r="AH24" s="116"/>
      <c r="AI24" s="65"/>
      <c r="AJ24" s="65"/>
      <c r="AK24" s="65"/>
      <c r="AL24" s="66"/>
      <c r="AM24" s="116"/>
      <c r="AN24" s="65"/>
      <c r="AO24" s="65"/>
      <c r="AP24" s="65"/>
      <c r="AQ24" s="66"/>
      <c r="AR24" s="129"/>
      <c r="AV24" s="32"/>
      <c r="AW24" s="127"/>
      <c r="BA24" s="32"/>
      <c r="BB24" s="135" t="s">
        <v>92</v>
      </c>
      <c r="BC24" s="65"/>
      <c r="BD24" s="65"/>
      <c r="BE24" s="65"/>
      <c r="BF24" s="66"/>
      <c r="BG24" s="128" t="s">
        <v>52</v>
      </c>
      <c r="BH24" s="65"/>
      <c r="BI24" s="65"/>
      <c r="BJ24" s="65"/>
      <c r="BK24" s="66"/>
      <c r="BL24" s="116"/>
      <c r="BM24" s="65"/>
      <c r="BN24" s="65"/>
      <c r="BO24" s="65"/>
      <c r="BP24" s="66"/>
    </row>
    <row r="25" ht="15.75" customHeight="1">
      <c r="A25" s="42"/>
      <c r="C25" s="32"/>
      <c r="D25" s="42"/>
      <c r="H25" s="32"/>
      <c r="I25" s="42"/>
      <c r="M25" s="32"/>
      <c r="N25" s="136" t="str">
        <f>IFERROR(__xludf.DUMMYFUNCTION(" SPARKLINE({0,1})"),"")</f>
        <v/>
      </c>
      <c r="R25" s="32"/>
      <c r="S25" s="127"/>
      <c r="W25" s="32"/>
      <c r="X25" s="42"/>
      <c r="AB25" s="32"/>
      <c r="AC25" s="42"/>
      <c r="AG25" s="32"/>
      <c r="AH25" s="42"/>
      <c r="AL25" s="32"/>
      <c r="AM25" s="42"/>
      <c r="AQ25" s="32"/>
      <c r="AR25" s="42"/>
      <c r="AV25" s="32"/>
      <c r="AW25" s="127"/>
      <c r="BA25" s="32"/>
      <c r="BB25" s="42"/>
      <c r="BF25" s="32"/>
      <c r="BG25" s="127" t="str">
        <f>IFERROR(__xludf.DUMMYFUNCTION(" SPARKLINE({0,1})"),"")</f>
        <v/>
      </c>
      <c r="BK25" s="32"/>
      <c r="BL25" s="42"/>
      <c r="BP25" s="32"/>
    </row>
    <row r="26" ht="15.75" customHeight="1">
      <c r="A26" s="39"/>
      <c r="B26" s="40"/>
      <c r="C26" s="41"/>
      <c r="D26" s="42"/>
      <c r="H26" s="32"/>
      <c r="I26" s="39"/>
      <c r="J26" s="40"/>
      <c r="K26" s="40"/>
      <c r="L26" s="40"/>
      <c r="M26" s="41"/>
      <c r="N26" s="39"/>
      <c r="O26" s="40"/>
      <c r="P26" s="40"/>
      <c r="Q26" s="40"/>
      <c r="R26" s="41"/>
      <c r="S26" s="39"/>
      <c r="T26" s="40"/>
      <c r="U26" s="40"/>
      <c r="V26" s="40"/>
      <c r="W26" s="41"/>
      <c r="X26" s="39"/>
      <c r="Y26" s="40"/>
      <c r="Z26" s="40"/>
      <c r="AA26" s="40"/>
      <c r="AB26" s="41"/>
      <c r="AC26" s="39"/>
      <c r="AD26" s="40"/>
      <c r="AE26" s="40"/>
      <c r="AF26" s="40"/>
      <c r="AG26" s="41"/>
      <c r="AH26" s="39"/>
      <c r="AI26" s="40"/>
      <c r="AJ26" s="40"/>
      <c r="AK26" s="40"/>
      <c r="AL26" s="41"/>
      <c r="AM26" s="39"/>
      <c r="AN26" s="40"/>
      <c r="AO26" s="40"/>
      <c r="AP26" s="40"/>
      <c r="AQ26" s="41"/>
      <c r="AR26" s="39"/>
      <c r="AS26" s="40"/>
      <c r="AT26" s="40"/>
      <c r="AU26" s="40"/>
      <c r="AV26" s="41"/>
      <c r="AW26" s="39"/>
      <c r="AX26" s="40"/>
      <c r="AY26" s="40"/>
      <c r="AZ26" s="40"/>
      <c r="BA26" s="41"/>
      <c r="BB26" s="39"/>
      <c r="BC26" s="40"/>
      <c r="BD26" s="40"/>
      <c r="BE26" s="40"/>
      <c r="BF26" s="41"/>
      <c r="BG26" s="39"/>
      <c r="BH26" s="40"/>
      <c r="BI26" s="40"/>
      <c r="BJ26" s="40"/>
      <c r="BK26" s="41"/>
      <c r="BL26" s="39"/>
      <c r="BM26" s="40"/>
      <c r="BN26" s="40"/>
      <c r="BO26" s="40"/>
      <c r="BP26" s="41"/>
    </row>
    <row r="27" ht="15.75" customHeight="1">
      <c r="A27" s="64" t="s">
        <v>57</v>
      </c>
      <c r="B27" s="65"/>
      <c r="C27" s="66"/>
      <c r="D27" s="128"/>
      <c r="E27" s="65"/>
      <c r="F27" s="65"/>
      <c r="G27" s="65"/>
      <c r="H27" s="66"/>
      <c r="I27" s="116"/>
      <c r="J27" s="65"/>
      <c r="K27" s="65"/>
      <c r="L27" s="65"/>
      <c r="M27" s="66"/>
      <c r="N27" s="134" t="s">
        <v>52</v>
      </c>
      <c r="R27" s="32"/>
      <c r="S27" s="116"/>
      <c r="T27" s="65"/>
      <c r="U27" s="65"/>
      <c r="V27" s="65"/>
      <c r="W27" s="66"/>
      <c r="X27" s="127"/>
      <c r="AB27" s="32"/>
      <c r="AC27" s="116"/>
      <c r="AD27" s="65"/>
      <c r="AE27" s="65"/>
      <c r="AF27" s="65"/>
      <c r="AG27" s="66"/>
      <c r="AH27" s="133" t="s">
        <v>56</v>
      </c>
      <c r="AI27" s="65"/>
      <c r="AJ27" s="65"/>
      <c r="AK27" s="65"/>
      <c r="AL27" s="66"/>
      <c r="AM27" s="116"/>
      <c r="AN27" s="65"/>
      <c r="AO27" s="65"/>
      <c r="AP27" s="65"/>
      <c r="AQ27" s="66"/>
      <c r="AR27" s="118" t="s">
        <v>64</v>
      </c>
      <c r="AV27" s="32"/>
      <c r="AW27" s="116"/>
      <c r="AX27" s="65"/>
      <c r="AY27" s="65"/>
      <c r="AZ27" s="65"/>
      <c r="BA27" s="66"/>
      <c r="BB27" s="131"/>
      <c r="BF27" s="32"/>
      <c r="BG27" s="118" t="s">
        <v>93</v>
      </c>
      <c r="BK27" s="32"/>
      <c r="BL27" s="137" t="s">
        <v>25</v>
      </c>
      <c r="BM27" s="65"/>
      <c r="BN27" s="65"/>
      <c r="BO27" s="65"/>
      <c r="BP27" s="66"/>
    </row>
    <row r="28" ht="15.75" customHeight="1">
      <c r="A28" s="42"/>
      <c r="C28" s="32"/>
      <c r="D28" s="42"/>
      <c r="H28" s="32"/>
      <c r="I28" s="42"/>
      <c r="M28" s="32"/>
      <c r="N28" s="136" t="str">
        <f>IFERROR(__xludf.DUMMYFUNCTION(" SPARKLINE({0,1})"),"")</f>
        <v/>
      </c>
      <c r="R28" s="32"/>
      <c r="S28" s="42"/>
      <c r="W28" s="32"/>
      <c r="X28" s="42"/>
      <c r="AB28" s="32"/>
      <c r="AC28" s="42"/>
      <c r="AG28" s="32"/>
      <c r="AH28" s="42"/>
      <c r="AL28" s="32"/>
      <c r="AM28" s="42"/>
      <c r="AQ28" s="32"/>
      <c r="AR28" s="42"/>
      <c r="AV28" s="32"/>
      <c r="AW28" s="42"/>
      <c r="BA28" s="32"/>
      <c r="BB28" s="42"/>
      <c r="BF28" s="32"/>
      <c r="BG28" s="42"/>
      <c r="BK28" s="32"/>
      <c r="BL28" s="42"/>
      <c r="BP28" s="32"/>
    </row>
    <row r="29" ht="15.75" customHeight="1">
      <c r="A29" s="39"/>
      <c r="B29" s="40"/>
      <c r="C29" s="41"/>
      <c r="D29" s="39"/>
      <c r="E29" s="40"/>
      <c r="F29" s="40"/>
      <c r="G29" s="40"/>
      <c r="H29" s="41"/>
      <c r="I29" s="39"/>
      <c r="J29" s="40"/>
      <c r="K29" s="40"/>
      <c r="L29" s="40"/>
      <c r="M29" s="41"/>
      <c r="N29" s="39"/>
      <c r="O29" s="40"/>
      <c r="P29" s="40"/>
      <c r="Q29" s="40"/>
      <c r="R29" s="41"/>
      <c r="S29" s="39"/>
      <c r="T29" s="40"/>
      <c r="U29" s="40"/>
      <c r="V29" s="40"/>
      <c r="W29" s="41"/>
      <c r="X29" s="39"/>
      <c r="Y29" s="40"/>
      <c r="Z29" s="40"/>
      <c r="AA29" s="40"/>
      <c r="AB29" s="41"/>
      <c r="AC29" s="39"/>
      <c r="AD29" s="40"/>
      <c r="AE29" s="40"/>
      <c r="AF29" s="40"/>
      <c r="AG29" s="41"/>
      <c r="AH29" s="39"/>
      <c r="AI29" s="40"/>
      <c r="AJ29" s="40"/>
      <c r="AK29" s="40"/>
      <c r="AL29" s="41"/>
      <c r="AM29" s="39"/>
      <c r="AN29" s="40"/>
      <c r="AO29" s="40"/>
      <c r="AP29" s="40"/>
      <c r="AQ29" s="41"/>
      <c r="AR29" s="39"/>
      <c r="AS29" s="40"/>
      <c r="AT29" s="40"/>
      <c r="AU29" s="40"/>
      <c r="AV29" s="41"/>
      <c r="AW29" s="39"/>
      <c r="AX29" s="40"/>
      <c r="AY29" s="40"/>
      <c r="AZ29" s="40"/>
      <c r="BA29" s="41"/>
      <c r="BB29" s="39"/>
      <c r="BC29" s="40"/>
      <c r="BD29" s="40"/>
      <c r="BE29" s="40"/>
      <c r="BF29" s="41"/>
      <c r="BG29" s="39"/>
      <c r="BH29" s="40"/>
      <c r="BI29" s="40"/>
      <c r="BJ29" s="40"/>
      <c r="BK29" s="41"/>
      <c r="BL29" s="39"/>
      <c r="BM29" s="40"/>
      <c r="BN29" s="40"/>
      <c r="BO29" s="40"/>
      <c r="BP29" s="41"/>
    </row>
    <row r="30" ht="15.75" customHeight="1">
      <c r="A30" s="64" t="s">
        <v>65</v>
      </c>
      <c r="B30" s="65"/>
      <c r="C30" s="66"/>
      <c r="D30" s="118" t="s">
        <v>93</v>
      </c>
      <c r="H30" s="32"/>
      <c r="I30" s="116"/>
      <c r="J30" s="65"/>
      <c r="K30" s="65"/>
      <c r="L30" s="65"/>
      <c r="M30" s="66"/>
      <c r="N30" s="55" t="s">
        <v>69</v>
      </c>
      <c r="R30" s="32"/>
      <c r="S30" s="116"/>
      <c r="T30" s="65"/>
      <c r="U30" s="65"/>
      <c r="V30" s="65"/>
      <c r="W30" s="66"/>
      <c r="X30" s="127"/>
      <c r="AB30" s="32"/>
      <c r="AC30" s="128" t="s">
        <v>52</v>
      </c>
      <c r="AD30" s="65"/>
      <c r="AE30" s="65"/>
      <c r="AF30" s="65"/>
      <c r="AG30" s="66"/>
      <c r="AH30" s="133" t="s">
        <v>62</v>
      </c>
      <c r="AI30" s="65"/>
      <c r="AJ30" s="65"/>
      <c r="AK30" s="65"/>
      <c r="AL30" s="66"/>
      <c r="AM30" s="116"/>
      <c r="AN30" s="65"/>
      <c r="AO30" s="65"/>
      <c r="AP30" s="65"/>
      <c r="AQ30" s="66"/>
      <c r="AR30" s="118" t="s">
        <v>64</v>
      </c>
      <c r="AV30" s="32"/>
      <c r="AW30" s="116"/>
      <c r="AX30" s="65"/>
      <c r="AY30" s="65"/>
      <c r="AZ30" s="65"/>
      <c r="BA30" s="66"/>
      <c r="BB30" s="127"/>
      <c r="BF30" s="32"/>
      <c r="BG30" s="135" t="s">
        <v>92</v>
      </c>
      <c r="BH30" s="65"/>
      <c r="BI30" s="65"/>
      <c r="BJ30" s="65"/>
      <c r="BK30" s="66"/>
      <c r="BL30" s="137" t="s">
        <v>25</v>
      </c>
      <c r="BM30" s="65"/>
      <c r="BN30" s="65"/>
      <c r="BO30" s="65"/>
      <c r="BP30" s="66"/>
    </row>
    <row r="31" ht="15.75" customHeight="1">
      <c r="A31" s="42"/>
      <c r="C31" s="32"/>
      <c r="D31" s="42"/>
      <c r="H31" s="32"/>
      <c r="I31" s="42"/>
      <c r="M31" s="32"/>
      <c r="N31" s="42"/>
      <c r="R31" s="32"/>
      <c r="S31" s="42"/>
      <c r="W31" s="32"/>
      <c r="X31" s="42"/>
      <c r="AB31" s="32"/>
      <c r="AC31" s="127" t="str">
        <f>IFERROR(__xludf.DUMMYFUNCTION(" SPARKLINE({0,1})"),"")</f>
        <v/>
      </c>
      <c r="AG31" s="32"/>
      <c r="AH31" s="42"/>
      <c r="AL31" s="32"/>
      <c r="AM31" s="42"/>
      <c r="AQ31" s="32"/>
      <c r="AR31" s="42"/>
      <c r="AV31" s="32"/>
      <c r="AW31" s="42"/>
      <c r="BA31" s="32"/>
      <c r="BB31" s="42"/>
      <c r="BF31" s="32"/>
      <c r="BG31" s="42"/>
      <c r="BK31" s="32"/>
      <c r="BL31" s="42"/>
      <c r="BP31" s="32"/>
    </row>
    <row r="32" ht="15.75" customHeight="1">
      <c r="A32" s="39"/>
      <c r="B32" s="40"/>
      <c r="C32" s="41"/>
      <c r="D32" s="39"/>
      <c r="E32" s="40"/>
      <c r="F32" s="40"/>
      <c r="G32" s="40"/>
      <c r="H32" s="41"/>
      <c r="I32" s="39"/>
      <c r="J32" s="40"/>
      <c r="K32" s="40"/>
      <c r="L32" s="40"/>
      <c r="M32" s="41"/>
      <c r="N32" s="39"/>
      <c r="O32" s="40"/>
      <c r="P32" s="40"/>
      <c r="Q32" s="40"/>
      <c r="R32" s="41"/>
      <c r="S32" s="39"/>
      <c r="T32" s="40"/>
      <c r="U32" s="40"/>
      <c r="V32" s="40"/>
      <c r="W32" s="41"/>
      <c r="X32" s="39"/>
      <c r="Y32" s="40"/>
      <c r="Z32" s="40"/>
      <c r="AA32" s="40"/>
      <c r="AB32" s="41"/>
      <c r="AC32" s="39"/>
      <c r="AD32" s="40"/>
      <c r="AE32" s="40"/>
      <c r="AF32" s="40"/>
      <c r="AG32" s="41"/>
      <c r="AH32" s="39"/>
      <c r="AI32" s="40"/>
      <c r="AJ32" s="40"/>
      <c r="AK32" s="40"/>
      <c r="AL32" s="41"/>
      <c r="AM32" s="39"/>
      <c r="AN32" s="40"/>
      <c r="AO32" s="40"/>
      <c r="AP32" s="40"/>
      <c r="AQ32" s="41"/>
      <c r="AR32" s="39"/>
      <c r="AS32" s="40"/>
      <c r="AT32" s="40"/>
      <c r="AU32" s="40"/>
      <c r="AV32" s="41"/>
      <c r="AW32" s="39"/>
      <c r="AX32" s="40"/>
      <c r="AY32" s="40"/>
      <c r="AZ32" s="40"/>
      <c r="BA32" s="41"/>
      <c r="BB32" s="39"/>
      <c r="BC32" s="40"/>
      <c r="BD32" s="40"/>
      <c r="BE32" s="40"/>
      <c r="BF32" s="41"/>
      <c r="BG32" s="39"/>
      <c r="BH32" s="40"/>
      <c r="BI32" s="40"/>
      <c r="BJ32" s="40"/>
      <c r="BK32" s="41"/>
      <c r="BL32" s="39"/>
      <c r="BM32" s="40"/>
      <c r="BN32" s="40"/>
      <c r="BO32" s="40"/>
      <c r="BP32" s="41"/>
    </row>
    <row r="33" ht="15.75" customHeight="1">
      <c r="A33" s="64" t="s">
        <v>71</v>
      </c>
      <c r="B33" s="65"/>
      <c r="C33" s="66"/>
      <c r="D33" s="118" t="s">
        <v>64</v>
      </c>
      <c r="H33" s="32"/>
      <c r="I33" s="137" t="s">
        <v>25</v>
      </c>
      <c r="J33" s="65"/>
      <c r="K33" s="65"/>
      <c r="L33" s="65"/>
      <c r="M33" s="66"/>
      <c r="N33" s="135" t="s">
        <v>92</v>
      </c>
      <c r="O33" s="65"/>
      <c r="P33" s="65"/>
      <c r="Q33" s="65"/>
      <c r="R33" s="66"/>
      <c r="S33" s="128"/>
      <c r="T33" s="65"/>
      <c r="U33" s="65"/>
      <c r="V33" s="65"/>
      <c r="W33" s="66"/>
      <c r="X33" s="135" t="s">
        <v>92</v>
      </c>
      <c r="Y33" s="65"/>
      <c r="Z33" s="65"/>
      <c r="AA33" s="65"/>
      <c r="AB33" s="66"/>
      <c r="AC33" s="128"/>
      <c r="AD33" s="65"/>
      <c r="AE33" s="65"/>
      <c r="AF33" s="65"/>
      <c r="AG33" s="66"/>
      <c r="AH33" s="128" t="s">
        <v>52</v>
      </c>
      <c r="AI33" s="65"/>
      <c r="AJ33" s="65"/>
      <c r="AK33" s="65"/>
      <c r="AL33" s="66"/>
      <c r="AM33" s="116"/>
      <c r="AN33" s="65"/>
      <c r="AO33" s="65"/>
      <c r="AP33" s="65"/>
      <c r="AQ33" s="66"/>
      <c r="AR33" s="128" t="s">
        <v>52</v>
      </c>
      <c r="AS33" s="65"/>
      <c r="AT33" s="65"/>
      <c r="AU33" s="65"/>
      <c r="AV33" s="66"/>
      <c r="AW33" s="116"/>
      <c r="AX33" s="65"/>
      <c r="AY33" s="65"/>
      <c r="AZ33" s="65"/>
      <c r="BA33" s="66"/>
      <c r="BB33" s="133" t="s">
        <v>66</v>
      </c>
      <c r="BC33" s="65"/>
      <c r="BD33" s="65"/>
      <c r="BE33" s="65"/>
      <c r="BF33" s="66"/>
      <c r="BG33" s="135" t="s">
        <v>92</v>
      </c>
      <c r="BH33" s="65"/>
      <c r="BI33" s="65"/>
      <c r="BJ33" s="65"/>
      <c r="BK33" s="66"/>
      <c r="BL33" s="138"/>
      <c r="BM33" s="65"/>
      <c r="BN33" s="65"/>
      <c r="BO33" s="65"/>
      <c r="BP33" s="66"/>
    </row>
    <row r="34" ht="15.75" customHeight="1">
      <c r="A34" s="42"/>
      <c r="C34" s="32"/>
      <c r="D34" s="42"/>
      <c r="H34" s="32"/>
      <c r="I34" s="42"/>
      <c r="M34" s="32"/>
      <c r="N34" s="42"/>
      <c r="R34" s="32"/>
      <c r="S34" s="42"/>
      <c r="W34" s="32"/>
      <c r="X34" s="42"/>
      <c r="AB34" s="32"/>
      <c r="AC34" s="127"/>
      <c r="AG34" s="32"/>
      <c r="AH34" s="127" t="str">
        <f>IFERROR(__xludf.DUMMYFUNCTION(" SPARKLINE({0,1})"),"")</f>
        <v/>
      </c>
      <c r="AL34" s="32"/>
      <c r="AM34" s="42"/>
      <c r="AQ34" s="32"/>
      <c r="AR34" s="127" t="str">
        <f>IFERROR(__xludf.DUMMYFUNCTION(" SPARKLINE({0,1})"),"")</f>
        <v/>
      </c>
      <c r="AV34" s="32"/>
      <c r="AW34" s="42"/>
      <c r="BA34" s="32"/>
      <c r="BB34" s="42"/>
      <c r="BF34" s="32"/>
      <c r="BG34" s="42"/>
      <c r="BK34" s="32"/>
      <c r="BL34" s="42"/>
      <c r="BP34" s="32"/>
    </row>
    <row r="35" ht="15.75" customHeight="1">
      <c r="A35" s="39"/>
      <c r="B35" s="40"/>
      <c r="C35" s="41"/>
      <c r="D35" s="39"/>
      <c r="E35" s="40"/>
      <c r="F35" s="40"/>
      <c r="G35" s="40"/>
      <c r="H35" s="41"/>
      <c r="I35" s="39"/>
      <c r="J35" s="40"/>
      <c r="K35" s="40"/>
      <c r="L35" s="40"/>
      <c r="M35" s="41"/>
      <c r="N35" s="39"/>
      <c r="O35" s="40"/>
      <c r="P35" s="40"/>
      <c r="Q35" s="40"/>
      <c r="R35" s="41"/>
      <c r="S35" s="39"/>
      <c r="T35" s="40"/>
      <c r="U35" s="40"/>
      <c r="V35" s="40"/>
      <c r="W35" s="41"/>
      <c r="X35" s="39"/>
      <c r="Y35" s="40"/>
      <c r="Z35" s="40"/>
      <c r="AA35" s="40"/>
      <c r="AB35" s="41"/>
      <c r="AC35" s="39"/>
      <c r="AD35" s="40"/>
      <c r="AE35" s="40"/>
      <c r="AF35" s="40"/>
      <c r="AG35" s="41"/>
      <c r="AH35" s="39"/>
      <c r="AI35" s="40"/>
      <c r="AJ35" s="40"/>
      <c r="AK35" s="40"/>
      <c r="AL35" s="41"/>
      <c r="AM35" s="39"/>
      <c r="AN35" s="40"/>
      <c r="AO35" s="40"/>
      <c r="AP35" s="40"/>
      <c r="AQ35" s="41"/>
      <c r="AR35" s="39"/>
      <c r="AS35" s="40"/>
      <c r="AT35" s="40"/>
      <c r="AU35" s="40"/>
      <c r="AV35" s="41"/>
      <c r="AW35" s="39"/>
      <c r="AX35" s="40"/>
      <c r="AY35" s="40"/>
      <c r="AZ35" s="40"/>
      <c r="BA35" s="41"/>
      <c r="BB35" s="39"/>
      <c r="BC35" s="40"/>
      <c r="BD35" s="40"/>
      <c r="BE35" s="40"/>
      <c r="BF35" s="41"/>
      <c r="BG35" s="39"/>
      <c r="BH35" s="40"/>
      <c r="BI35" s="40"/>
      <c r="BJ35" s="40"/>
      <c r="BK35" s="41"/>
      <c r="BL35" s="39"/>
      <c r="BM35" s="40"/>
      <c r="BN35" s="40"/>
      <c r="BO35" s="40"/>
      <c r="BP35" s="41"/>
    </row>
    <row r="36" ht="15.75" customHeight="1">
      <c r="A36" s="64" t="s">
        <v>74</v>
      </c>
      <c r="B36" s="65"/>
      <c r="C36" s="66"/>
      <c r="D36" s="127"/>
      <c r="H36" s="32"/>
      <c r="I36" s="137" t="s">
        <v>94</v>
      </c>
      <c r="J36" s="65"/>
      <c r="K36" s="65"/>
      <c r="L36" s="65"/>
      <c r="M36" s="66"/>
      <c r="N36" s="128"/>
      <c r="O36" s="65"/>
      <c r="P36" s="65"/>
      <c r="Q36" s="65"/>
      <c r="R36" s="66"/>
      <c r="S36" s="137" t="s">
        <v>25</v>
      </c>
      <c r="T36" s="65"/>
      <c r="U36" s="65"/>
      <c r="V36" s="65"/>
      <c r="W36" s="66"/>
      <c r="X36" s="115" t="s">
        <v>95</v>
      </c>
      <c r="AB36" s="32"/>
      <c r="AC36" s="137" t="s">
        <v>25</v>
      </c>
      <c r="AD36" s="65"/>
      <c r="AE36" s="65"/>
      <c r="AF36" s="65"/>
      <c r="AG36" s="66"/>
      <c r="AH36" s="133" t="s">
        <v>68</v>
      </c>
      <c r="AI36" s="65"/>
      <c r="AJ36" s="65"/>
      <c r="AK36" s="65"/>
      <c r="AL36" s="66"/>
      <c r="AM36" s="116"/>
      <c r="AN36" s="65"/>
      <c r="AO36" s="65"/>
      <c r="AP36" s="65"/>
      <c r="AQ36" s="66"/>
      <c r="AR36" s="135" t="s">
        <v>96</v>
      </c>
      <c r="AS36" s="65"/>
      <c r="AT36" s="65"/>
      <c r="AU36" s="65"/>
      <c r="AV36" s="66"/>
      <c r="AW36" s="128"/>
      <c r="AX36" s="65"/>
      <c r="AY36" s="65"/>
      <c r="AZ36" s="65"/>
      <c r="BA36" s="66"/>
      <c r="BB36" s="111"/>
      <c r="BC36" s="65"/>
      <c r="BD36" s="65"/>
      <c r="BE36" s="65"/>
      <c r="BF36" s="66"/>
      <c r="BG36" s="111"/>
      <c r="BH36" s="65"/>
      <c r="BI36" s="65"/>
      <c r="BJ36" s="65"/>
      <c r="BK36" s="66"/>
      <c r="BL36" s="111"/>
      <c r="BM36" s="65"/>
      <c r="BN36" s="65"/>
      <c r="BO36" s="65"/>
      <c r="BP36" s="66"/>
    </row>
    <row r="37" ht="15.75" customHeight="1">
      <c r="A37" s="42"/>
      <c r="C37" s="32"/>
      <c r="D37" s="42"/>
      <c r="H37" s="32"/>
      <c r="I37" s="42"/>
      <c r="M37" s="32"/>
      <c r="N37" s="42"/>
      <c r="R37" s="32"/>
      <c r="S37" s="42"/>
      <c r="W37" s="32"/>
      <c r="X37" s="42"/>
      <c r="AB37" s="32"/>
      <c r="AC37" s="42"/>
      <c r="AG37" s="32"/>
      <c r="AH37" s="42"/>
      <c r="AL37" s="32"/>
      <c r="AM37" s="42"/>
      <c r="AQ37" s="32"/>
      <c r="AR37" s="42"/>
      <c r="AV37" s="32"/>
      <c r="AW37" s="127"/>
      <c r="BA37" s="32"/>
      <c r="BB37" s="42"/>
      <c r="BF37" s="32"/>
      <c r="BG37" s="42"/>
      <c r="BK37" s="32"/>
      <c r="BL37" s="42"/>
      <c r="BP37" s="32"/>
    </row>
    <row r="38" ht="15.75" customHeight="1">
      <c r="A38" s="39"/>
      <c r="B38" s="40"/>
      <c r="C38" s="41"/>
      <c r="D38" s="39"/>
      <c r="E38" s="40"/>
      <c r="F38" s="40"/>
      <c r="G38" s="40"/>
      <c r="H38" s="41"/>
      <c r="I38" s="39"/>
      <c r="J38" s="40"/>
      <c r="K38" s="40"/>
      <c r="L38" s="40"/>
      <c r="M38" s="41"/>
      <c r="N38" s="42"/>
      <c r="R38" s="32"/>
      <c r="S38" s="39"/>
      <c r="T38" s="40"/>
      <c r="U38" s="40"/>
      <c r="V38" s="40"/>
      <c r="W38" s="41"/>
      <c r="X38" s="39"/>
      <c r="Y38" s="40"/>
      <c r="Z38" s="40"/>
      <c r="AA38" s="40"/>
      <c r="AB38" s="41"/>
      <c r="AC38" s="39"/>
      <c r="AD38" s="40"/>
      <c r="AE38" s="40"/>
      <c r="AF38" s="40"/>
      <c r="AG38" s="41"/>
      <c r="AH38" s="39"/>
      <c r="AI38" s="40"/>
      <c r="AJ38" s="40"/>
      <c r="AK38" s="40"/>
      <c r="AL38" s="41"/>
      <c r="AM38" s="39"/>
      <c r="AN38" s="40"/>
      <c r="AO38" s="40"/>
      <c r="AP38" s="40"/>
      <c r="AQ38" s="41"/>
      <c r="AR38" s="39"/>
      <c r="AS38" s="40"/>
      <c r="AT38" s="40"/>
      <c r="AU38" s="40"/>
      <c r="AV38" s="41"/>
      <c r="AW38" s="39"/>
      <c r="AX38" s="40"/>
      <c r="AY38" s="40"/>
      <c r="AZ38" s="40"/>
      <c r="BA38" s="41"/>
      <c r="BB38" s="39"/>
      <c r="BC38" s="40"/>
      <c r="BD38" s="40"/>
      <c r="BE38" s="40"/>
      <c r="BF38" s="41"/>
      <c r="BG38" s="39"/>
      <c r="BH38" s="40"/>
      <c r="BI38" s="40"/>
      <c r="BJ38" s="40"/>
      <c r="BK38" s="41"/>
      <c r="BL38" s="39"/>
      <c r="BM38" s="40"/>
      <c r="BN38" s="40"/>
      <c r="BO38" s="40"/>
      <c r="BP38" s="41"/>
    </row>
    <row r="39" ht="15.75" customHeight="1">
      <c r="A39" s="64" t="s">
        <v>75</v>
      </c>
      <c r="B39" s="65"/>
      <c r="C39" s="66"/>
      <c r="D39" s="115" t="s">
        <v>97</v>
      </c>
      <c r="H39" s="32"/>
      <c r="I39" s="137" t="s">
        <v>25</v>
      </c>
      <c r="J39" s="65"/>
      <c r="K39" s="65"/>
      <c r="L39" s="65"/>
      <c r="M39" s="66"/>
      <c r="N39" s="135" t="s">
        <v>92</v>
      </c>
      <c r="O39" s="65"/>
      <c r="P39" s="65"/>
      <c r="Q39" s="65"/>
      <c r="R39" s="66"/>
      <c r="S39" s="116"/>
      <c r="T39" s="65"/>
      <c r="U39" s="65"/>
      <c r="V39" s="65"/>
      <c r="W39" s="66"/>
      <c r="X39" s="135" t="s">
        <v>92</v>
      </c>
      <c r="Y39" s="65"/>
      <c r="Z39" s="65"/>
      <c r="AA39" s="65"/>
      <c r="AB39" s="66"/>
      <c r="AC39" s="137" t="s">
        <v>25</v>
      </c>
      <c r="AD39" s="65"/>
      <c r="AE39" s="65"/>
      <c r="AF39" s="65"/>
      <c r="AG39" s="66"/>
      <c r="AH39" s="115" t="s">
        <v>98</v>
      </c>
      <c r="AL39" s="32"/>
      <c r="AM39" s="116"/>
      <c r="AN39" s="65"/>
      <c r="AO39" s="65"/>
      <c r="AP39" s="65"/>
      <c r="AQ39" s="66"/>
      <c r="AR39" s="115" t="s">
        <v>99</v>
      </c>
      <c r="AV39" s="32"/>
      <c r="AW39" s="137" t="s">
        <v>25</v>
      </c>
      <c r="AX39" s="65"/>
      <c r="AY39" s="65"/>
      <c r="AZ39" s="65"/>
      <c r="BA39" s="66"/>
      <c r="BB39" s="111"/>
      <c r="BC39" s="65"/>
      <c r="BD39" s="65"/>
      <c r="BE39" s="65"/>
      <c r="BF39" s="66"/>
      <c r="BG39" s="111"/>
      <c r="BH39" s="65"/>
      <c r="BI39" s="65"/>
      <c r="BJ39" s="65"/>
      <c r="BK39" s="66"/>
      <c r="BL39" s="111"/>
      <c r="BM39" s="65"/>
      <c r="BN39" s="65"/>
      <c r="BO39" s="65"/>
      <c r="BP39" s="66"/>
    </row>
    <row r="40" ht="15.75" customHeight="1">
      <c r="A40" s="42"/>
      <c r="C40" s="32"/>
      <c r="D40" s="42"/>
      <c r="H40" s="32"/>
      <c r="I40" s="42"/>
      <c r="M40" s="32"/>
      <c r="N40" s="42"/>
      <c r="R40" s="32"/>
      <c r="S40" s="42"/>
      <c r="W40" s="32"/>
      <c r="X40" s="42"/>
      <c r="AB40" s="32"/>
      <c r="AC40" s="42"/>
      <c r="AG40" s="32"/>
      <c r="AH40" s="42"/>
      <c r="AL40" s="32"/>
      <c r="AM40" s="42"/>
      <c r="AQ40" s="32"/>
      <c r="AR40" s="42"/>
      <c r="AV40" s="32"/>
      <c r="AW40" s="42"/>
      <c r="BA40" s="32"/>
      <c r="BB40" s="42"/>
      <c r="BF40" s="32"/>
      <c r="BG40" s="42"/>
      <c r="BK40" s="32"/>
      <c r="BL40" s="42"/>
      <c r="BP40" s="32"/>
    </row>
    <row r="41" ht="15.75" customHeight="1">
      <c r="A41" s="39"/>
      <c r="B41" s="40"/>
      <c r="C41" s="41"/>
      <c r="D41" s="39"/>
      <c r="E41" s="40"/>
      <c r="F41" s="40"/>
      <c r="G41" s="40"/>
      <c r="H41" s="41"/>
      <c r="I41" s="39"/>
      <c r="J41" s="40"/>
      <c r="K41" s="40"/>
      <c r="L41" s="40"/>
      <c r="M41" s="41"/>
      <c r="N41" s="39"/>
      <c r="O41" s="40"/>
      <c r="P41" s="40"/>
      <c r="Q41" s="40"/>
      <c r="R41" s="41"/>
      <c r="S41" s="39"/>
      <c r="T41" s="40"/>
      <c r="U41" s="40"/>
      <c r="V41" s="40"/>
      <c r="W41" s="41"/>
      <c r="X41" s="39"/>
      <c r="Y41" s="40"/>
      <c r="Z41" s="40"/>
      <c r="AA41" s="40"/>
      <c r="AB41" s="41"/>
      <c r="AC41" s="39"/>
      <c r="AD41" s="40"/>
      <c r="AE41" s="40"/>
      <c r="AF41" s="40"/>
      <c r="AG41" s="41"/>
      <c r="AH41" s="39"/>
      <c r="AI41" s="40"/>
      <c r="AJ41" s="40"/>
      <c r="AK41" s="40"/>
      <c r="AL41" s="41"/>
      <c r="AM41" s="39"/>
      <c r="AN41" s="40"/>
      <c r="AO41" s="40"/>
      <c r="AP41" s="40"/>
      <c r="AQ41" s="41"/>
      <c r="AR41" s="39"/>
      <c r="AS41" s="40"/>
      <c r="AT41" s="40"/>
      <c r="AU41" s="40"/>
      <c r="AV41" s="41"/>
      <c r="AW41" s="39"/>
      <c r="AX41" s="40"/>
      <c r="AY41" s="40"/>
      <c r="AZ41" s="40"/>
      <c r="BA41" s="41"/>
      <c r="BB41" s="39"/>
      <c r="BC41" s="40"/>
      <c r="BD41" s="40"/>
      <c r="BE41" s="40"/>
      <c r="BF41" s="41"/>
      <c r="BG41" s="39"/>
      <c r="BH41" s="40"/>
      <c r="BI41" s="40"/>
      <c r="BJ41" s="40"/>
      <c r="BK41" s="41"/>
      <c r="BL41" s="39"/>
      <c r="BM41" s="40"/>
      <c r="BN41" s="40"/>
      <c r="BO41" s="40"/>
      <c r="BP41" s="41"/>
    </row>
    <row r="42" ht="7.5" customHeight="1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39"/>
      <c r="AS42" s="19"/>
      <c r="AT42" s="19"/>
      <c r="AU42" s="19"/>
      <c r="AV42" s="19"/>
      <c r="AW42" s="19"/>
      <c r="AX42" s="19"/>
      <c r="AY42" s="19"/>
      <c r="AZ42" s="101"/>
      <c r="BA42" s="101"/>
      <c r="BB42" s="101"/>
      <c r="BC42" s="101"/>
      <c r="BD42" s="101"/>
      <c r="BE42" s="101"/>
      <c r="BF42" s="101"/>
      <c r="BG42" s="101"/>
      <c r="BH42" s="101"/>
      <c r="BI42" s="101"/>
      <c r="BJ42" s="101"/>
      <c r="BK42" s="101"/>
      <c r="BL42" s="101"/>
      <c r="BM42" s="101"/>
      <c r="BN42" s="101"/>
      <c r="BO42" s="101"/>
      <c r="BP42" s="101"/>
    </row>
    <row r="43" ht="12.75" customHeight="1">
      <c r="A43" s="102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R43" s="140" t="s">
        <v>78</v>
      </c>
      <c r="AS43" s="19"/>
      <c r="AU43" s="104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</row>
    <row r="44" ht="12.75" customHeight="1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R44" s="140" t="s">
        <v>100</v>
      </c>
      <c r="AS44" s="19"/>
      <c r="AU44" s="104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</row>
  </sheetData>
  <customSheetViews>
    <customSheetView guid="{F54B6ABA-9A69-4CA3-9EC5-EE349827BA53}" filter="1" showAutoFilter="1">
      <autoFilter ref="$BE$2"/>
    </customSheetView>
  </customSheetViews>
  <mergeCells count="183">
    <mergeCell ref="BB15:BF17"/>
    <mergeCell ref="BG15:BK17"/>
    <mergeCell ref="S15:W17"/>
    <mergeCell ref="X15:AB17"/>
    <mergeCell ref="AC15:AG17"/>
    <mergeCell ref="AH15:AL15"/>
    <mergeCell ref="AM15:AQ17"/>
    <mergeCell ref="AR15:AV17"/>
    <mergeCell ref="AW15:BA17"/>
    <mergeCell ref="AH16:AL17"/>
    <mergeCell ref="BK2:BP3"/>
    <mergeCell ref="D5:M5"/>
    <mergeCell ref="N5:W5"/>
    <mergeCell ref="X5:AG5"/>
    <mergeCell ref="AH5:AQ5"/>
    <mergeCell ref="AR5:BA5"/>
    <mergeCell ref="BB5:BP5"/>
    <mergeCell ref="AC6:AG6"/>
    <mergeCell ref="AH6:AL6"/>
    <mergeCell ref="AM6:AQ6"/>
    <mergeCell ref="AR6:AV6"/>
    <mergeCell ref="BB6:BF6"/>
    <mergeCell ref="BG6:BK6"/>
    <mergeCell ref="BL6:BP6"/>
    <mergeCell ref="A5:C5"/>
    <mergeCell ref="A6:C6"/>
    <mergeCell ref="D6:H6"/>
    <mergeCell ref="I6:M6"/>
    <mergeCell ref="N6:R6"/>
    <mergeCell ref="S6:W6"/>
    <mergeCell ref="X6:AB6"/>
    <mergeCell ref="BG9:BK11"/>
    <mergeCell ref="BL9:BP11"/>
    <mergeCell ref="AW12:BA14"/>
    <mergeCell ref="BB12:BF14"/>
    <mergeCell ref="BG12:BK14"/>
    <mergeCell ref="BL12:BP14"/>
    <mergeCell ref="BL15:BP15"/>
    <mergeCell ref="BL16:BP17"/>
    <mergeCell ref="AW6:BA6"/>
    <mergeCell ref="AW7:BA8"/>
    <mergeCell ref="BB7:BF8"/>
    <mergeCell ref="BG7:BK8"/>
    <mergeCell ref="BL7:BP8"/>
    <mergeCell ref="AW9:BA11"/>
    <mergeCell ref="BB9:BF11"/>
    <mergeCell ref="A7:C8"/>
    <mergeCell ref="A9:C11"/>
    <mergeCell ref="A12:C14"/>
    <mergeCell ref="A15:C17"/>
    <mergeCell ref="D15:H17"/>
    <mergeCell ref="I15:M17"/>
    <mergeCell ref="N15:R17"/>
    <mergeCell ref="X18:AB18"/>
    <mergeCell ref="X19:AB20"/>
    <mergeCell ref="BL18:BP18"/>
    <mergeCell ref="BL19:BP20"/>
    <mergeCell ref="BL21:BP21"/>
    <mergeCell ref="BL22:BP23"/>
    <mergeCell ref="AH18:AL18"/>
    <mergeCell ref="AM18:AQ20"/>
    <mergeCell ref="AR18:AV20"/>
    <mergeCell ref="AW18:BA20"/>
    <mergeCell ref="BB18:BF20"/>
    <mergeCell ref="BG18:BK20"/>
    <mergeCell ref="AH19:AL20"/>
    <mergeCell ref="D18:H20"/>
    <mergeCell ref="D21:H21"/>
    <mergeCell ref="A24:C26"/>
    <mergeCell ref="D24:H26"/>
    <mergeCell ref="AC21:AG23"/>
    <mergeCell ref="AH21:AL21"/>
    <mergeCell ref="AM21:AQ23"/>
    <mergeCell ref="AR21:AV23"/>
    <mergeCell ref="AW21:BA23"/>
    <mergeCell ref="BB21:BF23"/>
    <mergeCell ref="BG21:BK23"/>
    <mergeCell ref="AH22:AL23"/>
    <mergeCell ref="A18:C20"/>
    <mergeCell ref="I18:M20"/>
    <mergeCell ref="N18:R18"/>
    <mergeCell ref="S18:W20"/>
    <mergeCell ref="AC18:AG20"/>
    <mergeCell ref="N19:R20"/>
    <mergeCell ref="A21:C23"/>
    <mergeCell ref="D22:H23"/>
    <mergeCell ref="AM24:AQ26"/>
    <mergeCell ref="AR24:AV26"/>
    <mergeCell ref="AW24:BA24"/>
    <mergeCell ref="BB24:BF26"/>
    <mergeCell ref="BG24:BK24"/>
    <mergeCell ref="BL24:BP26"/>
    <mergeCell ref="AW25:BA26"/>
    <mergeCell ref="BG25:BK26"/>
    <mergeCell ref="AR33:AV33"/>
    <mergeCell ref="AW33:BA35"/>
    <mergeCell ref="BB33:BF35"/>
    <mergeCell ref="BG33:BK35"/>
    <mergeCell ref="BL33:BP35"/>
    <mergeCell ref="AR34:AV35"/>
    <mergeCell ref="AC34:AG35"/>
    <mergeCell ref="AH34:AL35"/>
    <mergeCell ref="A33:C35"/>
    <mergeCell ref="D33:H35"/>
    <mergeCell ref="I33:M35"/>
    <mergeCell ref="N33:R35"/>
    <mergeCell ref="S33:W35"/>
    <mergeCell ref="X33:AB35"/>
    <mergeCell ref="AM33:AQ35"/>
    <mergeCell ref="AH36:AL38"/>
    <mergeCell ref="AM36:AQ38"/>
    <mergeCell ref="AR36:AV38"/>
    <mergeCell ref="AW36:BA36"/>
    <mergeCell ref="BB36:BF38"/>
    <mergeCell ref="BG36:BK38"/>
    <mergeCell ref="BL36:BP38"/>
    <mergeCell ref="AW37:BA38"/>
    <mergeCell ref="A36:C38"/>
    <mergeCell ref="D36:H38"/>
    <mergeCell ref="I36:M38"/>
    <mergeCell ref="N36:R38"/>
    <mergeCell ref="S36:W38"/>
    <mergeCell ref="X36:AB38"/>
    <mergeCell ref="AC36:AG38"/>
    <mergeCell ref="AH39:AL41"/>
    <mergeCell ref="AM39:AQ41"/>
    <mergeCell ref="AR39:AV41"/>
    <mergeCell ref="AW39:BA41"/>
    <mergeCell ref="BB39:BF41"/>
    <mergeCell ref="BG39:BK41"/>
    <mergeCell ref="BL39:BP41"/>
    <mergeCell ref="A39:C41"/>
    <mergeCell ref="D39:H41"/>
    <mergeCell ref="I39:M41"/>
    <mergeCell ref="N39:R41"/>
    <mergeCell ref="S39:W41"/>
    <mergeCell ref="X39:AB41"/>
    <mergeCell ref="AC39:AG41"/>
    <mergeCell ref="S21:W23"/>
    <mergeCell ref="X21:AB21"/>
    <mergeCell ref="X22:AB23"/>
    <mergeCell ref="S24:W24"/>
    <mergeCell ref="X24:AB26"/>
    <mergeCell ref="AC24:AG26"/>
    <mergeCell ref="AH24:AL26"/>
    <mergeCell ref="S25:W26"/>
    <mergeCell ref="AR27:AV29"/>
    <mergeCell ref="AW27:BA29"/>
    <mergeCell ref="BB27:BF29"/>
    <mergeCell ref="BG27:BK29"/>
    <mergeCell ref="BL27:BP29"/>
    <mergeCell ref="N25:R26"/>
    <mergeCell ref="N27:R27"/>
    <mergeCell ref="S27:W29"/>
    <mergeCell ref="X27:AB29"/>
    <mergeCell ref="AC27:AG29"/>
    <mergeCell ref="AH27:AL29"/>
    <mergeCell ref="AM27:AQ29"/>
    <mergeCell ref="I21:M23"/>
    <mergeCell ref="N21:R23"/>
    <mergeCell ref="I24:M26"/>
    <mergeCell ref="N24:R24"/>
    <mergeCell ref="D27:H29"/>
    <mergeCell ref="I27:M29"/>
    <mergeCell ref="N28:R29"/>
    <mergeCell ref="AC30:AG30"/>
    <mergeCell ref="AC31:AG32"/>
    <mergeCell ref="AC33:AG33"/>
    <mergeCell ref="AH33:AL33"/>
    <mergeCell ref="AH30:AL32"/>
    <mergeCell ref="AM30:AQ32"/>
    <mergeCell ref="AR30:AV32"/>
    <mergeCell ref="AW30:BA32"/>
    <mergeCell ref="BB30:BF32"/>
    <mergeCell ref="BG30:BK32"/>
    <mergeCell ref="BL30:BP32"/>
    <mergeCell ref="A27:C29"/>
    <mergeCell ref="A30:C32"/>
    <mergeCell ref="D30:H32"/>
    <mergeCell ref="I30:M32"/>
    <mergeCell ref="N30:R32"/>
    <mergeCell ref="S30:W32"/>
    <mergeCell ref="X30:AB32"/>
  </mergeCells>
  <printOptions horizontalCentered="1" verticalCentered="1"/>
  <pageMargins bottom="0.39370078740157477" footer="0.0" header="0.0" left="0.25" right="0.25" top="0.5905511811023622"/>
  <pageSetup paperSize="9" orientation="landscape"/>
  <headerFooter>
    <oddFooter>&amp;R更新日: &amp;D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3" width="2.57"/>
    <col customWidth="1" min="4" max="58" width="3.0"/>
  </cols>
  <sheetData>
    <row r="1" ht="12.75" customHeight="1">
      <c r="A1" s="3" t="s">
        <v>101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19"/>
      <c r="AL1" s="141"/>
      <c r="AM1" s="142"/>
      <c r="AN1" s="142"/>
      <c r="AO1" s="141"/>
      <c r="AP1" s="141"/>
      <c r="AQ1" s="142"/>
      <c r="AR1" s="142"/>
      <c r="AS1" s="141"/>
      <c r="AT1" s="142"/>
      <c r="AU1" s="142"/>
      <c r="AV1" s="143"/>
      <c r="AW1" s="144"/>
      <c r="AX1" s="144"/>
      <c r="BE1" s="20"/>
      <c r="BF1" s="20"/>
    </row>
    <row r="2" ht="12.75" customHeight="1">
      <c r="A2" s="145" t="s">
        <v>102</v>
      </c>
      <c r="B2" s="3"/>
      <c r="C2" s="3"/>
      <c r="D2" s="3"/>
      <c r="E2" s="3"/>
      <c r="F2" s="3"/>
      <c r="G2" s="3"/>
      <c r="H2" s="146" t="s">
        <v>103</v>
      </c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19"/>
      <c r="AL2" s="141"/>
      <c r="AM2" s="142"/>
      <c r="AN2" s="142"/>
      <c r="AO2" s="147"/>
      <c r="AP2" s="147"/>
      <c r="AQ2" s="142"/>
      <c r="AR2" s="142"/>
      <c r="AS2" s="141"/>
      <c r="AT2" s="142"/>
      <c r="AU2" s="142"/>
      <c r="AV2" s="143"/>
      <c r="AW2" s="144"/>
      <c r="AX2" s="144"/>
      <c r="AZ2" s="20"/>
      <c r="BA2" s="20"/>
    </row>
    <row r="3" ht="12.75" customHeight="1">
      <c r="A3" s="3"/>
      <c r="B3" s="3"/>
      <c r="C3" s="3"/>
      <c r="D3" s="3"/>
      <c r="E3" s="3"/>
      <c r="F3" s="3"/>
      <c r="G3" s="3"/>
      <c r="H3" s="147" t="s">
        <v>104</v>
      </c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19"/>
      <c r="AK3" s="146"/>
      <c r="AL3" s="145"/>
      <c r="AM3" s="142"/>
      <c r="AN3" s="142"/>
      <c r="AO3" s="147"/>
      <c r="AP3" s="145"/>
      <c r="AQ3" s="142"/>
      <c r="AR3" s="142"/>
      <c r="AS3" s="145"/>
      <c r="AT3" s="142"/>
      <c r="AU3" s="142"/>
      <c r="AV3" s="143"/>
      <c r="AW3" s="144"/>
      <c r="AX3" s="144"/>
      <c r="AY3" s="20"/>
      <c r="AZ3" s="20"/>
    </row>
    <row r="4" ht="4.5" customHeight="1">
      <c r="A4" s="19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</row>
    <row r="5" ht="12.75" customHeight="1">
      <c r="A5" s="25" t="s">
        <v>4</v>
      </c>
      <c r="B5" s="26"/>
      <c r="C5" s="27"/>
      <c r="D5" s="148" t="s">
        <v>5</v>
      </c>
      <c r="E5" s="26"/>
      <c r="F5" s="26"/>
      <c r="G5" s="26"/>
      <c r="H5" s="27"/>
      <c r="I5" s="148" t="s">
        <v>6</v>
      </c>
      <c r="J5" s="26"/>
      <c r="K5" s="26"/>
      <c r="L5" s="26"/>
      <c r="M5" s="26"/>
      <c r="N5" s="26"/>
      <c r="O5" s="26"/>
      <c r="P5" s="26"/>
      <c r="Q5" s="26"/>
      <c r="R5" s="27"/>
      <c r="S5" s="148" t="s">
        <v>7</v>
      </c>
      <c r="T5" s="26"/>
      <c r="U5" s="26"/>
      <c r="V5" s="26"/>
      <c r="W5" s="26"/>
      <c r="X5" s="26"/>
      <c r="Y5" s="26"/>
      <c r="Z5" s="26"/>
      <c r="AA5" s="26"/>
      <c r="AB5" s="27"/>
      <c r="AC5" s="148" t="s">
        <v>8</v>
      </c>
      <c r="AD5" s="26"/>
      <c r="AE5" s="26"/>
      <c r="AF5" s="26"/>
      <c r="AG5" s="26"/>
      <c r="AH5" s="26"/>
      <c r="AI5" s="26"/>
      <c r="AJ5" s="26"/>
      <c r="AK5" s="26"/>
      <c r="AL5" s="27"/>
      <c r="AM5" s="148" t="s">
        <v>9</v>
      </c>
      <c r="AN5" s="26"/>
      <c r="AO5" s="26"/>
      <c r="AP5" s="26"/>
      <c r="AQ5" s="26"/>
      <c r="AR5" s="26"/>
      <c r="AS5" s="26"/>
      <c r="AT5" s="26"/>
      <c r="AU5" s="26"/>
      <c r="AV5" s="27"/>
      <c r="AW5" s="148" t="s">
        <v>10</v>
      </c>
      <c r="AX5" s="26"/>
      <c r="AY5" s="26"/>
      <c r="AZ5" s="26"/>
      <c r="BA5" s="26"/>
      <c r="BB5" s="26"/>
      <c r="BC5" s="26"/>
      <c r="BD5" s="26"/>
      <c r="BE5" s="26"/>
      <c r="BF5" s="27"/>
    </row>
    <row r="6" ht="12.75" customHeight="1">
      <c r="A6" s="25" t="s">
        <v>11</v>
      </c>
      <c r="B6" s="26"/>
      <c r="C6" s="27"/>
      <c r="D6" s="149"/>
      <c r="E6" s="26"/>
      <c r="F6" s="26"/>
      <c r="G6" s="26"/>
      <c r="H6" s="27"/>
      <c r="I6" s="150" t="s">
        <v>14</v>
      </c>
      <c r="J6" s="26"/>
      <c r="K6" s="26"/>
      <c r="L6" s="26"/>
      <c r="M6" s="27"/>
      <c r="N6" s="150" t="s">
        <v>105</v>
      </c>
      <c r="O6" s="26"/>
      <c r="P6" s="26"/>
      <c r="Q6" s="26"/>
      <c r="R6" s="27"/>
      <c r="S6" s="150" t="s">
        <v>106</v>
      </c>
      <c r="T6" s="26"/>
      <c r="U6" s="26"/>
      <c r="V6" s="26"/>
      <c r="W6" s="27"/>
      <c r="X6" s="150" t="s">
        <v>105</v>
      </c>
      <c r="Y6" s="26"/>
      <c r="Z6" s="26"/>
      <c r="AA6" s="26"/>
      <c r="AB6" s="27"/>
      <c r="AC6" s="150" t="s">
        <v>106</v>
      </c>
      <c r="AD6" s="26"/>
      <c r="AE6" s="26"/>
      <c r="AF6" s="26"/>
      <c r="AG6" s="27"/>
      <c r="AH6" s="150" t="s">
        <v>107</v>
      </c>
      <c r="AI6" s="26"/>
      <c r="AJ6" s="26"/>
      <c r="AK6" s="26"/>
      <c r="AL6" s="27"/>
      <c r="AM6" s="150" t="s">
        <v>106</v>
      </c>
      <c r="AN6" s="26"/>
      <c r="AO6" s="26"/>
      <c r="AP6" s="26"/>
      <c r="AQ6" s="27"/>
      <c r="AR6" s="150" t="s">
        <v>107</v>
      </c>
      <c r="AS6" s="26"/>
      <c r="AT6" s="26"/>
      <c r="AU6" s="26"/>
      <c r="AV6" s="27"/>
      <c r="AW6" s="150" t="s">
        <v>106</v>
      </c>
      <c r="AX6" s="26"/>
      <c r="AY6" s="26"/>
      <c r="AZ6" s="26"/>
      <c r="BA6" s="27"/>
      <c r="BB6" s="150" t="s">
        <v>108</v>
      </c>
      <c r="BC6" s="26"/>
      <c r="BD6" s="26"/>
      <c r="BE6" s="26"/>
      <c r="BF6" s="27"/>
    </row>
    <row r="7" ht="12.75" customHeight="1">
      <c r="A7" s="108" t="s">
        <v>18</v>
      </c>
      <c r="B7" s="65"/>
      <c r="C7" s="66"/>
      <c r="D7" s="34" t="s">
        <v>19</v>
      </c>
      <c r="E7" s="35"/>
      <c r="F7" s="35"/>
      <c r="G7" s="35"/>
      <c r="H7" s="35"/>
      <c r="I7" s="35"/>
      <c r="J7" s="35"/>
      <c r="K7" s="36"/>
      <c r="L7" s="36"/>
      <c r="M7" s="36"/>
      <c r="N7" s="36"/>
      <c r="O7" s="36"/>
      <c r="P7" s="36"/>
      <c r="Q7" s="35"/>
      <c r="R7" s="35"/>
      <c r="S7" s="35"/>
      <c r="T7" s="35"/>
      <c r="U7" s="35"/>
      <c r="V7" s="35"/>
      <c r="W7" s="35"/>
      <c r="X7" s="35"/>
      <c r="Y7" s="36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109"/>
      <c r="AW7" s="151"/>
      <c r="AX7" s="65"/>
      <c r="AY7" s="65"/>
      <c r="AZ7" s="65"/>
      <c r="BA7" s="66"/>
      <c r="BB7" s="151"/>
      <c r="BC7" s="65"/>
      <c r="BD7" s="65"/>
      <c r="BE7" s="65"/>
      <c r="BF7" s="66"/>
    </row>
    <row r="8" ht="12.75" customHeight="1">
      <c r="A8" s="39"/>
      <c r="B8" s="40"/>
      <c r="C8" s="41"/>
      <c r="D8" s="43" t="s">
        <v>20</v>
      </c>
      <c r="E8" s="44"/>
      <c r="F8" s="44"/>
      <c r="G8" s="44"/>
      <c r="H8" s="45" t="s">
        <v>21</v>
      </c>
      <c r="I8" s="44" t="s">
        <v>22</v>
      </c>
      <c r="J8" s="44"/>
      <c r="K8" s="44"/>
      <c r="L8" s="44"/>
      <c r="M8" s="44"/>
      <c r="N8" s="46"/>
      <c r="O8" s="46"/>
      <c r="P8" s="46"/>
      <c r="Q8" s="46"/>
      <c r="R8" s="44"/>
      <c r="S8" s="46"/>
      <c r="T8" s="46"/>
      <c r="U8" s="46"/>
      <c r="V8" s="44"/>
      <c r="W8" s="44"/>
      <c r="X8" s="44" t="s">
        <v>86</v>
      </c>
      <c r="Y8" s="47"/>
      <c r="Z8" s="47"/>
      <c r="AA8" s="47"/>
      <c r="AB8" s="57" t="s">
        <v>21</v>
      </c>
      <c r="AC8" s="44" t="s">
        <v>109</v>
      </c>
      <c r="AD8" s="46"/>
      <c r="AE8" s="46"/>
      <c r="AF8" s="46"/>
      <c r="AG8" s="46"/>
      <c r="AH8" s="46"/>
      <c r="AI8" s="46"/>
      <c r="AJ8" s="46"/>
      <c r="AK8" s="46"/>
      <c r="AL8" s="49" t="s">
        <v>21</v>
      </c>
      <c r="AM8" s="44" t="s">
        <v>25</v>
      </c>
      <c r="AN8" s="46"/>
      <c r="AO8" s="46"/>
      <c r="AP8" s="46"/>
      <c r="AQ8" s="46"/>
      <c r="AR8" s="46"/>
      <c r="AS8" s="46"/>
      <c r="AT8" s="46"/>
      <c r="AU8" s="44"/>
      <c r="AV8" s="112"/>
      <c r="AW8" s="39"/>
      <c r="AX8" s="40"/>
      <c r="AY8" s="40"/>
      <c r="AZ8" s="40"/>
      <c r="BA8" s="41"/>
      <c r="BB8" s="39"/>
      <c r="BC8" s="40"/>
      <c r="BD8" s="40"/>
      <c r="BE8" s="40"/>
      <c r="BF8" s="41"/>
    </row>
    <row r="9" ht="12.75" customHeight="1">
      <c r="A9" s="64" t="s">
        <v>26</v>
      </c>
      <c r="B9" s="65"/>
      <c r="C9" s="66"/>
      <c r="D9" s="43" t="s">
        <v>27</v>
      </c>
      <c r="E9" s="52"/>
      <c r="F9" s="44"/>
      <c r="G9" s="47"/>
      <c r="H9" s="53" t="s">
        <v>21</v>
      </c>
      <c r="I9" s="44" t="s">
        <v>28</v>
      </c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6"/>
      <c r="V9" s="46"/>
      <c r="W9" s="46"/>
      <c r="X9" s="44"/>
      <c r="Y9" s="44"/>
      <c r="Z9" s="44"/>
      <c r="AA9" s="47"/>
      <c r="AB9" s="48" t="s">
        <v>21</v>
      </c>
      <c r="AC9" s="44" t="s">
        <v>88</v>
      </c>
      <c r="AD9" s="46"/>
      <c r="AE9" s="46"/>
      <c r="AF9" s="46"/>
      <c r="AG9" s="46"/>
      <c r="AH9" s="46"/>
      <c r="AI9" s="46"/>
      <c r="AJ9" s="46"/>
      <c r="AK9" s="46"/>
      <c r="AM9" s="54" t="s">
        <v>30</v>
      </c>
      <c r="AN9" s="46"/>
      <c r="AO9" s="46"/>
      <c r="AP9" s="46"/>
      <c r="AQ9" s="46"/>
      <c r="AR9" s="46"/>
      <c r="AS9" s="46"/>
      <c r="AT9" s="46"/>
      <c r="AU9" s="46"/>
      <c r="AV9" s="112"/>
      <c r="AW9" s="152" t="s">
        <v>110</v>
      </c>
      <c r="AX9" s="65"/>
      <c r="AY9" s="65"/>
      <c r="AZ9" s="65"/>
      <c r="BA9" s="66"/>
      <c r="BB9" s="128"/>
      <c r="BC9" s="65"/>
      <c r="BD9" s="65"/>
      <c r="BE9" s="65"/>
      <c r="BF9" s="66"/>
    </row>
    <row r="10" ht="12.75" customHeight="1">
      <c r="A10" s="42"/>
      <c r="C10" s="32"/>
      <c r="D10" s="43" t="s">
        <v>32</v>
      </c>
      <c r="E10" s="52"/>
      <c r="F10" s="44"/>
      <c r="G10" s="47"/>
      <c r="H10" s="57" t="s">
        <v>21</v>
      </c>
      <c r="I10" s="44" t="s">
        <v>33</v>
      </c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4" t="s">
        <v>34</v>
      </c>
      <c r="Y10" s="47"/>
      <c r="Z10" s="47"/>
      <c r="AA10" s="47"/>
      <c r="AB10" s="58" t="s">
        <v>21</v>
      </c>
      <c r="AC10" s="44" t="s">
        <v>35</v>
      </c>
      <c r="AD10" s="46"/>
      <c r="AE10" s="46"/>
      <c r="AF10" s="46"/>
      <c r="AG10" s="46"/>
      <c r="AH10" s="46"/>
      <c r="AI10" s="46"/>
      <c r="AJ10" s="46"/>
      <c r="AK10" s="44"/>
      <c r="AL10" s="59" t="s">
        <v>21</v>
      </c>
      <c r="AM10" s="44" t="s">
        <v>36</v>
      </c>
      <c r="AN10" s="46"/>
      <c r="AO10" s="46"/>
      <c r="AP10" s="46"/>
      <c r="AQ10" s="46"/>
      <c r="AR10" s="46"/>
      <c r="AS10" s="46"/>
      <c r="AT10" s="46"/>
      <c r="AU10" s="46"/>
      <c r="AV10" s="112"/>
      <c r="AW10" s="42"/>
      <c r="BA10" s="32"/>
      <c r="BB10" s="42"/>
      <c r="BF10" s="32"/>
    </row>
    <row r="11" ht="12.75" customHeight="1">
      <c r="A11" s="39"/>
      <c r="B11" s="40"/>
      <c r="C11" s="41"/>
      <c r="D11" s="60"/>
      <c r="E11" s="52"/>
      <c r="F11" s="44"/>
      <c r="G11" s="47"/>
      <c r="H11" s="57" t="s">
        <v>21</v>
      </c>
      <c r="I11" s="44" t="s">
        <v>37</v>
      </c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61"/>
      <c r="Z11" s="46"/>
      <c r="AA11" s="61"/>
      <c r="AB11" s="62" t="s">
        <v>21</v>
      </c>
      <c r="AC11" s="44" t="s">
        <v>38</v>
      </c>
      <c r="AD11" s="46"/>
      <c r="AE11" s="46"/>
      <c r="AF11" s="46"/>
      <c r="AG11" s="46"/>
      <c r="AH11" s="46"/>
      <c r="AI11" s="46"/>
      <c r="AJ11" s="46"/>
      <c r="AK11" s="46"/>
      <c r="AL11" s="63" t="s">
        <v>21</v>
      </c>
      <c r="AM11" s="44" t="s">
        <v>39</v>
      </c>
      <c r="AN11" s="47"/>
      <c r="AO11" s="46"/>
      <c r="AP11" s="46"/>
      <c r="AQ11" s="46"/>
      <c r="AR11" s="46"/>
      <c r="AS11" s="46"/>
      <c r="AT11" s="46"/>
      <c r="AU11" s="46"/>
      <c r="AV11" s="112"/>
      <c r="AW11" s="39"/>
      <c r="AX11" s="40"/>
      <c r="AY11" s="40"/>
      <c r="AZ11" s="40"/>
      <c r="BA11" s="41"/>
      <c r="BB11" s="39"/>
      <c r="BC11" s="40"/>
      <c r="BD11" s="40"/>
      <c r="BE11" s="40"/>
      <c r="BF11" s="41"/>
    </row>
    <row r="12" ht="12.75" customHeight="1">
      <c r="A12" s="64" t="s">
        <v>40</v>
      </c>
      <c r="B12" s="65"/>
      <c r="C12" s="66"/>
      <c r="D12" s="60"/>
      <c r="E12" s="52"/>
      <c r="F12" s="44"/>
      <c r="G12" s="44"/>
      <c r="H12" s="57" t="s">
        <v>21</v>
      </c>
      <c r="I12" s="54" t="s">
        <v>41</v>
      </c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4"/>
      <c r="Z12" s="46"/>
      <c r="AA12" s="44"/>
      <c r="AB12" s="67" t="s">
        <v>21</v>
      </c>
      <c r="AC12" s="44" t="s">
        <v>42</v>
      </c>
      <c r="AD12" s="46"/>
      <c r="AE12" s="46"/>
      <c r="AF12" s="46"/>
      <c r="AG12" s="46"/>
      <c r="AH12" s="46"/>
      <c r="AI12" s="46"/>
      <c r="AJ12" s="46"/>
      <c r="AK12" s="46"/>
      <c r="AL12" s="44"/>
      <c r="AM12" s="46"/>
      <c r="AN12" s="47"/>
      <c r="AO12" s="46"/>
      <c r="AP12" s="46"/>
      <c r="AQ12" s="46"/>
      <c r="AR12" s="46"/>
      <c r="AS12" s="46"/>
      <c r="AT12" s="46"/>
      <c r="AU12" s="46"/>
      <c r="AV12" s="112"/>
      <c r="AW12" s="153" t="s">
        <v>111</v>
      </c>
      <c r="AX12" s="65"/>
      <c r="AY12" s="65"/>
      <c r="AZ12" s="65"/>
      <c r="BA12" s="66"/>
      <c r="BB12" s="154"/>
      <c r="BC12" s="65"/>
      <c r="BD12" s="65"/>
      <c r="BE12" s="65"/>
      <c r="BF12" s="66"/>
    </row>
    <row r="13" ht="12.75" customHeight="1">
      <c r="A13" s="42"/>
      <c r="C13" s="32"/>
      <c r="D13" s="69"/>
      <c r="E13" s="46"/>
      <c r="F13" s="46"/>
      <c r="G13" s="46"/>
      <c r="H13" s="70" t="s">
        <v>21</v>
      </c>
      <c r="I13" s="44" t="s">
        <v>44</v>
      </c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4" t="s">
        <v>45</v>
      </c>
      <c r="Y13" s="47"/>
      <c r="Z13" s="47"/>
      <c r="AA13" s="47"/>
      <c r="AB13" s="71" t="s">
        <v>21</v>
      </c>
      <c r="AC13" s="44" t="s">
        <v>46</v>
      </c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112"/>
      <c r="BA13" s="32"/>
      <c r="BB13" s="42"/>
      <c r="BF13" s="32"/>
    </row>
    <row r="14" ht="12.75" customHeight="1">
      <c r="A14" s="39"/>
      <c r="B14" s="40"/>
      <c r="C14" s="41"/>
      <c r="D14" s="69"/>
      <c r="E14" s="46"/>
      <c r="F14" s="46"/>
      <c r="G14" s="46"/>
      <c r="H14" s="70" t="s">
        <v>21</v>
      </c>
      <c r="I14" s="44" t="s">
        <v>47</v>
      </c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7"/>
      <c r="Y14" s="47"/>
      <c r="Z14" s="47"/>
      <c r="AA14" s="47"/>
      <c r="AB14" s="71" t="s">
        <v>21</v>
      </c>
      <c r="AC14" s="44" t="s">
        <v>48</v>
      </c>
      <c r="AD14" s="46"/>
      <c r="AE14" s="46"/>
      <c r="AF14" s="46"/>
      <c r="AG14" s="46"/>
      <c r="AH14" s="46"/>
      <c r="AI14" s="46"/>
      <c r="AJ14" s="46"/>
      <c r="AK14" s="46"/>
      <c r="AL14" s="46"/>
      <c r="AM14" s="46"/>
      <c r="AN14" s="46"/>
      <c r="AO14" s="46"/>
      <c r="AP14" s="46"/>
      <c r="AQ14" s="46"/>
      <c r="AR14" s="46"/>
      <c r="AS14" s="46"/>
      <c r="AT14" s="46"/>
      <c r="AU14" s="46"/>
      <c r="AV14" s="112"/>
      <c r="AW14" s="40"/>
      <c r="AX14" s="40"/>
      <c r="AY14" s="40"/>
      <c r="AZ14" s="40"/>
      <c r="BA14" s="41"/>
      <c r="BB14" s="39"/>
      <c r="BC14" s="40"/>
      <c r="BD14" s="40"/>
      <c r="BE14" s="40"/>
      <c r="BF14" s="41"/>
    </row>
    <row r="15" ht="12.75" customHeight="1">
      <c r="A15" s="64" t="s">
        <v>49</v>
      </c>
      <c r="B15" s="65"/>
      <c r="C15" s="66"/>
      <c r="D15" s="155"/>
      <c r="E15" s="75"/>
      <c r="F15" s="75"/>
      <c r="G15" s="75"/>
      <c r="H15" s="76"/>
      <c r="I15" s="77"/>
      <c r="J15" s="75"/>
      <c r="K15" s="75"/>
      <c r="L15" s="75"/>
      <c r="M15" s="76"/>
      <c r="N15" s="156"/>
      <c r="O15" s="75"/>
      <c r="P15" s="75"/>
      <c r="Q15" s="75"/>
      <c r="R15" s="76"/>
      <c r="S15" s="156"/>
      <c r="T15" s="75"/>
      <c r="U15" s="75"/>
      <c r="V15" s="75"/>
      <c r="W15" s="76"/>
      <c r="X15" s="156"/>
      <c r="Y15" s="75"/>
      <c r="Z15" s="75"/>
      <c r="AA15" s="75"/>
      <c r="AB15" s="76"/>
      <c r="AC15" s="156"/>
      <c r="AD15" s="75"/>
      <c r="AE15" s="75"/>
      <c r="AF15" s="75"/>
      <c r="AG15" s="76"/>
      <c r="AH15" s="156"/>
      <c r="AI15" s="75"/>
      <c r="AJ15" s="75"/>
      <c r="AK15" s="75"/>
      <c r="AL15" s="76"/>
      <c r="AM15" s="156"/>
      <c r="AN15" s="75"/>
      <c r="AO15" s="75"/>
      <c r="AP15" s="75"/>
      <c r="AQ15" s="76"/>
      <c r="AR15" s="156"/>
      <c r="AS15" s="75"/>
      <c r="AT15" s="75"/>
      <c r="AU15" s="75"/>
      <c r="AV15" s="76"/>
      <c r="AW15" s="79"/>
      <c r="AX15" s="65"/>
      <c r="AY15" s="65"/>
      <c r="AZ15" s="65"/>
      <c r="BA15" s="66"/>
      <c r="BB15" s="128"/>
      <c r="BC15" s="65"/>
      <c r="BD15" s="65"/>
      <c r="BE15" s="65"/>
      <c r="BF15" s="66"/>
    </row>
    <row r="16" ht="12.75" customHeight="1">
      <c r="A16" s="42"/>
      <c r="C16" s="32"/>
      <c r="H16" s="32"/>
      <c r="I16" s="80"/>
      <c r="M16" s="32"/>
      <c r="R16" s="32"/>
      <c r="W16" s="32"/>
      <c r="AB16" s="32"/>
      <c r="AG16" s="32"/>
      <c r="AL16" s="32"/>
      <c r="AQ16" s="32"/>
      <c r="AV16" s="32"/>
      <c r="AW16" s="80"/>
      <c r="BA16" s="32"/>
      <c r="BB16" s="42"/>
      <c r="BF16" s="32"/>
    </row>
    <row r="17" ht="12.75" customHeight="1">
      <c r="A17" s="39"/>
      <c r="B17" s="40"/>
      <c r="C17" s="41"/>
      <c r="D17" s="40"/>
      <c r="E17" s="40"/>
      <c r="F17" s="40"/>
      <c r="G17" s="40"/>
      <c r="H17" s="41"/>
      <c r="I17" s="39"/>
      <c r="J17" s="40"/>
      <c r="K17" s="40"/>
      <c r="L17" s="40"/>
      <c r="M17" s="41"/>
      <c r="N17" s="40"/>
      <c r="O17" s="40"/>
      <c r="P17" s="40"/>
      <c r="Q17" s="40"/>
      <c r="R17" s="41"/>
      <c r="S17" s="40"/>
      <c r="T17" s="40"/>
      <c r="U17" s="40"/>
      <c r="V17" s="40"/>
      <c r="W17" s="41"/>
      <c r="X17" s="40"/>
      <c r="Y17" s="40"/>
      <c r="Z17" s="40"/>
      <c r="AA17" s="40"/>
      <c r="AB17" s="41"/>
      <c r="AC17" s="40"/>
      <c r="AD17" s="40"/>
      <c r="AE17" s="40"/>
      <c r="AF17" s="40"/>
      <c r="AG17" s="41"/>
      <c r="AH17" s="40"/>
      <c r="AI17" s="40"/>
      <c r="AJ17" s="40"/>
      <c r="AK17" s="40"/>
      <c r="AL17" s="41"/>
      <c r="AM17" s="40"/>
      <c r="AN17" s="40"/>
      <c r="AO17" s="40"/>
      <c r="AP17" s="40"/>
      <c r="AQ17" s="41"/>
      <c r="AR17" s="40"/>
      <c r="AS17" s="40"/>
      <c r="AT17" s="40"/>
      <c r="AU17" s="40"/>
      <c r="AV17" s="41"/>
      <c r="AW17" s="39"/>
      <c r="AX17" s="40"/>
      <c r="AY17" s="40"/>
      <c r="AZ17" s="40"/>
      <c r="BA17" s="41"/>
      <c r="BB17" s="39"/>
      <c r="BC17" s="40"/>
      <c r="BD17" s="40"/>
      <c r="BE17" s="40"/>
      <c r="BF17" s="41"/>
    </row>
    <row r="18" ht="12.75" customHeight="1">
      <c r="A18" s="64" t="s">
        <v>51</v>
      </c>
      <c r="B18" s="65"/>
      <c r="C18" s="66"/>
      <c r="D18" s="157"/>
      <c r="H18" s="32"/>
      <c r="I18" s="79"/>
      <c r="J18" s="65"/>
      <c r="K18" s="65"/>
      <c r="L18" s="65"/>
      <c r="M18" s="66"/>
      <c r="N18" s="158"/>
      <c r="R18" s="32"/>
      <c r="S18" s="79"/>
      <c r="T18" s="65"/>
      <c r="U18" s="65"/>
      <c r="V18" s="65"/>
      <c r="W18" s="66"/>
      <c r="X18" s="158"/>
      <c r="AB18" s="32"/>
      <c r="AC18" s="158"/>
      <c r="AG18" s="32"/>
      <c r="AH18" s="158"/>
      <c r="AL18" s="32"/>
      <c r="AM18" s="79"/>
      <c r="AN18" s="65"/>
      <c r="AO18" s="65"/>
      <c r="AP18" s="65"/>
      <c r="AQ18" s="66"/>
      <c r="AR18" s="79"/>
      <c r="AS18" s="65"/>
      <c r="AT18" s="65"/>
      <c r="AU18" s="65"/>
      <c r="AV18" s="66"/>
      <c r="AW18" s="138"/>
      <c r="AX18" s="65"/>
      <c r="AY18" s="65"/>
      <c r="AZ18" s="65"/>
      <c r="BA18" s="66"/>
      <c r="BB18" s="154"/>
      <c r="BC18" s="65"/>
      <c r="BD18" s="65"/>
      <c r="BE18" s="65"/>
      <c r="BF18" s="66"/>
    </row>
    <row r="19" ht="12.75" customHeight="1">
      <c r="A19" s="42"/>
      <c r="C19" s="32"/>
      <c r="D19" s="42"/>
      <c r="H19" s="32"/>
      <c r="I19" s="80"/>
      <c r="M19" s="32"/>
      <c r="N19" s="42"/>
      <c r="R19" s="32"/>
      <c r="S19" s="80"/>
      <c r="W19" s="32"/>
      <c r="X19" s="42"/>
      <c r="AB19" s="32"/>
      <c r="AC19" s="42"/>
      <c r="AG19" s="32"/>
      <c r="AH19" s="42"/>
      <c r="AL19" s="32"/>
      <c r="AM19" s="80"/>
      <c r="AQ19" s="32"/>
      <c r="AR19" s="80"/>
      <c r="AV19" s="32"/>
      <c r="AW19" s="42"/>
      <c r="BA19" s="32"/>
      <c r="BB19" s="42"/>
      <c r="BF19" s="32"/>
    </row>
    <row r="20" ht="12.75" customHeight="1">
      <c r="A20" s="39"/>
      <c r="B20" s="40"/>
      <c r="C20" s="41"/>
      <c r="D20" s="39"/>
      <c r="E20" s="40"/>
      <c r="F20" s="40"/>
      <c r="G20" s="40"/>
      <c r="H20" s="41"/>
      <c r="I20" s="39"/>
      <c r="J20" s="40"/>
      <c r="K20" s="40"/>
      <c r="L20" s="40"/>
      <c r="M20" s="41"/>
      <c r="N20" s="39"/>
      <c r="O20" s="40"/>
      <c r="P20" s="40"/>
      <c r="Q20" s="40"/>
      <c r="R20" s="41"/>
      <c r="S20" s="39"/>
      <c r="T20" s="40"/>
      <c r="U20" s="40"/>
      <c r="V20" s="40"/>
      <c r="W20" s="41"/>
      <c r="X20" s="39"/>
      <c r="Y20" s="40"/>
      <c r="Z20" s="40"/>
      <c r="AA20" s="40"/>
      <c r="AB20" s="41"/>
      <c r="AC20" s="39"/>
      <c r="AD20" s="40"/>
      <c r="AE20" s="40"/>
      <c r="AF20" s="40"/>
      <c r="AG20" s="41"/>
      <c r="AH20" s="39"/>
      <c r="AI20" s="40"/>
      <c r="AJ20" s="40"/>
      <c r="AK20" s="40"/>
      <c r="AL20" s="41"/>
      <c r="AM20" s="39"/>
      <c r="AN20" s="40"/>
      <c r="AO20" s="40"/>
      <c r="AP20" s="40"/>
      <c r="AQ20" s="41"/>
      <c r="AR20" s="39"/>
      <c r="AS20" s="40"/>
      <c r="AT20" s="40"/>
      <c r="AU20" s="40"/>
      <c r="AV20" s="41"/>
      <c r="AW20" s="39"/>
      <c r="AX20" s="40"/>
      <c r="AY20" s="40"/>
      <c r="AZ20" s="40"/>
      <c r="BA20" s="41"/>
      <c r="BB20" s="39"/>
      <c r="BC20" s="40"/>
      <c r="BD20" s="40"/>
      <c r="BE20" s="40"/>
      <c r="BF20" s="41"/>
    </row>
    <row r="21" ht="12.75" customHeight="1">
      <c r="A21" s="64" t="s">
        <v>54</v>
      </c>
      <c r="B21" s="65"/>
      <c r="C21" s="66"/>
      <c r="D21" s="159"/>
      <c r="E21" s="65"/>
      <c r="F21" s="65"/>
      <c r="G21" s="65"/>
      <c r="H21" s="66"/>
      <c r="I21" s="160"/>
      <c r="J21" s="65"/>
      <c r="K21" s="65"/>
      <c r="L21" s="65"/>
      <c r="M21" s="66"/>
      <c r="N21" s="160"/>
      <c r="O21" s="65"/>
      <c r="P21" s="65"/>
      <c r="Q21" s="65"/>
      <c r="R21" s="66"/>
      <c r="S21" s="79"/>
      <c r="T21" s="65"/>
      <c r="U21" s="65"/>
      <c r="V21" s="65"/>
      <c r="W21" s="66"/>
      <c r="X21" s="160"/>
      <c r="Y21" s="65"/>
      <c r="Z21" s="65"/>
      <c r="AA21" s="65"/>
      <c r="AB21" s="66"/>
      <c r="AC21" s="160"/>
      <c r="AD21" s="65"/>
      <c r="AE21" s="65"/>
      <c r="AF21" s="65"/>
      <c r="AG21" s="66"/>
      <c r="AH21" s="160"/>
      <c r="AI21" s="65"/>
      <c r="AJ21" s="65"/>
      <c r="AK21" s="65"/>
      <c r="AL21" s="66"/>
      <c r="AM21" s="160"/>
      <c r="AN21" s="65"/>
      <c r="AO21" s="65"/>
      <c r="AP21" s="65"/>
      <c r="AQ21" s="66"/>
      <c r="AR21" s="160"/>
      <c r="AS21" s="65"/>
      <c r="AT21" s="65"/>
      <c r="AU21" s="65"/>
      <c r="AV21" s="66"/>
      <c r="AW21" s="138"/>
      <c r="AX21" s="65"/>
      <c r="AY21" s="65"/>
      <c r="AZ21" s="65"/>
      <c r="BA21" s="66"/>
      <c r="BB21" s="138"/>
      <c r="BC21" s="65"/>
      <c r="BD21" s="65"/>
      <c r="BE21" s="65"/>
      <c r="BF21" s="66"/>
    </row>
    <row r="22" ht="12.75" customHeight="1">
      <c r="A22" s="42"/>
      <c r="C22" s="32"/>
      <c r="D22" s="42"/>
      <c r="H22" s="32"/>
      <c r="I22" s="42"/>
      <c r="M22" s="32"/>
      <c r="N22" s="42"/>
      <c r="R22" s="32"/>
      <c r="S22" s="80"/>
      <c r="W22" s="32"/>
      <c r="X22" s="42"/>
      <c r="AB22" s="32"/>
      <c r="AC22" s="42"/>
      <c r="AG22" s="32"/>
      <c r="AH22" s="42"/>
      <c r="AL22" s="32"/>
      <c r="AM22" s="42"/>
      <c r="AQ22" s="32"/>
      <c r="AR22" s="42"/>
      <c r="AV22" s="32"/>
      <c r="AW22" s="42"/>
      <c r="BA22" s="32"/>
      <c r="BB22" s="42"/>
      <c r="BF22" s="32"/>
    </row>
    <row r="23" ht="12.75" customHeight="1">
      <c r="A23" s="39"/>
      <c r="B23" s="40"/>
      <c r="C23" s="41"/>
      <c r="D23" s="39"/>
      <c r="E23" s="40"/>
      <c r="F23" s="40"/>
      <c r="G23" s="40"/>
      <c r="H23" s="41"/>
      <c r="I23" s="39"/>
      <c r="J23" s="40"/>
      <c r="K23" s="40"/>
      <c r="L23" s="40"/>
      <c r="M23" s="41"/>
      <c r="N23" s="39"/>
      <c r="O23" s="40"/>
      <c r="P23" s="40"/>
      <c r="Q23" s="40"/>
      <c r="R23" s="41"/>
      <c r="S23" s="39"/>
      <c r="T23" s="40"/>
      <c r="U23" s="40"/>
      <c r="V23" s="40"/>
      <c r="W23" s="41"/>
      <c r="X23" s="39"/>
      <c r="Y23" s="40"/>
      <c r="Z23" s="40"/>
      <c r="AA23" s="40"/>
      <c r="AB23" s="41"/>
      <c r="AC23" s="39"/>
      <c r="AD23" s="40"/>
      <c r="AE23" s="40"/>
      <c r="AF23" s="40"/>
      <c r="AG23" s="41"/>
      <c r="AH23" s="39"/>
      <c r="AI23" s="40"/>
      <c r="AJ23" s="40"/>
      <c r="AK23" s="40"/>
      <c r="AL23" s="41"/>
      <c r="AM23" s="39"/>
      <c r="AN23" s="40"/>
      <c r="AO23" s="40"/>
      <c r="AP23" s="40"/>
      <c r="AQ23" s="41"/>
      <c r="AR23" s="39"/>
      <c r="AS23" s="40"/>
      <c r="AT23" s="40"/>
      <c r="AU23" s="40"/>
      <c r="AV23" s="41"/>
      <c r="AW23" s="39"/>
      <c r="AX23" s="40"/>
      <c r="AY23" s="40"/>
      <c r="AZ23" s="40"/>
      <c r="BA23" s="41"/>
      <c r="BB23" s="39"/>
      <c r="BC23" s="40"/>
      <c r="BD23" s="40"/>
      <c r="BE23" s="40"/>
      <c r="BF23" s="41"/>
    </row>
    <row r="24" ht="12.75" customHeight="1">
      <c r="A24" s="64" t="s">
        <v>55</v>
      </c>
      <c r="B24" s="65"/>
      <c r="C24" s="66"/>
      <c r="D24" s="151"/>
      <c r="E24" s="65"/>
      <c r="F24" s="65"/>
      <c r="G24" s="65"/>
      <c r="H24" s="66"/>
      <c r="I24" s="160"/>
      <c r="J24" s="65"/>
      <c r="K24" s="65"/>
      <c r="L24" s="65"/>
      <c r="M24" s="66"/>
      <c r="N24" s="154"/>
      <c r="O24" s="65"/>
      <c r="P24" s="65"/>
      <c r="Q24" s="65"/>
      <c r="R24" s="66"/>
      <c r="S24" s="160"/>
      <c r="T24" s="65"/>
      <c r="U24" s="65"/>
      <c r="V24" s="65"/>
      <c r="W24" s="66"/>
      <c r="X24" s="154"/>
      <c r="Y24" s="65"/>
      <c r="Z24" s="65"/>
      <c r="AA24" s="65"/>
      <c r="AB24" s="66"/>
      <c r="AC24" s="160"/>
      <c r="AD24" s="65"/>
      <c r="AE24" s="65"/>
      <c r="AF24" s="65"/>
      <c r="AG24" s="66"/>
      <c r="AH24" s="138"/>
      <c r="AI24" s="65"/>
      <c r="AJ24" s="65"/>
      <c r="AK24" s="65"/>
      <c r="AL24" s="66"/>
      <c r="AM24" s="160"/>
      <c r="AN24" s="65"/>
      <c r="AO24" s="65"/>
      <c r="AP24" s="65"/>
      <c r="AQ24" s="66"/>
      <c r="AR24" s="154"/>
      <c r="AS24" s="65"/>
      <c r="AT24" s="65"/>
      <c r="AU24" s="65"/>
      <c r="AV24" s="66"/>
      <c r="AW24" s="133" t="s">
        <v>58</v>
      </c>
      <c r="AX24" s="65"/>
      <c r="AY24" s="65"/>
      <c r="AZ24" s="65"/>
      <c r="BA24" s="66"/>
      <c r="BB24" s="138"/>
      <c r="BC24" s="65"/>
      <c r="BD24" s="65"/>
      <c r="BE24" s="65"/>
      <c r="BF24" s="66"/>
    </row>
    <row r="25" ht="12.75" customHeight="1">
      <c r="A25" s="42"/>
      <c r="C25" s="32"/>
      <c r="D25" s="42"/>
      <c r="H25" s="32"/>
      <c r="I25" s="42"/>
      <c r="M25" s="32"/>
      <c r="N25" s="42"/>
      <c r="R25" s="32"/>
      <c r="S25" s="42"/>
      <c r="W25" s="32"/>
      <c r="X25" s="42"/>
      <c r="AB25" s="32"/>
      <c r="AC25" s="42"/>
      <c r="AG25" s="32"/>
      <c r="AH25" s="42"/>
      <c r="AL25" s="32"/>
      <c r="AM25" s="42"/>
      <c r="AQ25" s="32"/>
      <c r="AR25" s="42"/>
      <c r="AV25" s="32"/>
      <c r="AW25" s="42"/>
      <c r="BA25" s="32"/>
      <c r="BB25" s="42"/>
      <c r="BF25" s="32"/>
    </row>
    <row r="26" ht="12.75" customHeight="1">
      <c r="A26" s="39"/>
      <c r="B26" s="40"/>
      <c r="C26" s="41"/>
      <c r="D26" s="39"/>
      <c r="E26" s="40"/>
      <c r="F26" s="40"/>
      <c r="G26" s="40"/>
      <c r="H26" s="41"/>
      <c r="I26" s="39"/>
      <c r="J26" s="40"/>
      <c r="K26" s="40"/>
      <c r="L26" s="40"/>
      <c r="M26" s="41"/>
      <c r="N26" s="39"/>
      <c r="O26" s="40"/>
      <c r="P26" s="40"/>
      <c r="Q26" s="40"/>
      <c r="R26" s="41"/>
      <c r="S26" s="39"/>
      <c r="T26" s="40"/>
      <c r="U26" s="40"/>
      <c r="V26" s="40"/>
      <c r="W26" s="41"/>
      <c r="X26" s="39"/>
      <c r="Y26" s="40"/>
      <c r="Z26" s="40"/>
      <c r="AA26" s="40"/>
      <c r="AB26" s="41"/>
      <c r="AC26" s="39"/>
      <c r="AD26" s="40"/>
      <c r="AE26" s="40"/>
      <c r="AF26" s="40"/>
      <c r="AG26" s="41"/>
      <c r="AH26" s="39"/>
      <c r="AI26" s="40"/>
      <c r="AJ26" s="40"/>
      <c r="AK26" s="40"/>
      <c r="AL26" s="41"/>
      <c r="AM26" s="39"/>
      <c r="AN26" s="40"/>
      <c r="AO26" s="40"/>
      <c r="AP26" s="40"/>
      <c r="AQ26" s="41"/>
      <c r="AR26" s="39"/>
      <c r="AS26" s="40"/>
      <c r="AT26" s="40"/>
      <c r="AU26" s="40"/>
      <c r="AV26" s="41"/>
      <c r="AW26" s="39"/>
      <c r="AX26" s="40"/>
      <c r="AY26" s="40"/>
      <c r="AZ26" s="40"/>
      <c r="BA26" s="41"/>
      <c r="BB26" s="39"/>
      <c r="BC26" s="40"/>
      <c r="BD26" s="40"/>
      <c r="BE26" s="40"/>
      <c r="BF26" s="41"/>
    </row>
    <row r="27" ht="12.75" customHeight="1">
      <c r="A27" s="64" t="s">
        <v>57</v>
      </c>
      <c r="B27" s="65"/>
      <c r="C27" s="66"/>
      <c r="D27" s="151"/>
      <c r="E27" s="65"/>
      <c r="F27" s="65"/>
      <c r="G27" s="65"/>
      <c r="H27" s="66"/>
      <c r="I27" s="138"/>
      <c r="J27" s="65"/>
      <c r="K27" s="65"/>
      <c r="L27" s="65"/>
      <c r="M27" s="66"/>
      <c r="N27" s="154"/>
      <c r="O27" s="65"/>
      <c r="P27" s="65"/>
      <c r="Q27" s="65"/>
      <c r="R27" s="66"/>
      <c r="S27" s="133" t="s">
        <v>58</v>
      </c>
      <c r="T27" s="65"/>
      <c r="U27" s="65"/>
      <c r="V27" s="65"/>
      <c r="W27" s="66"/>
      <c r="X27" s="138"/>
      <c r="Y27" s="65"/>
      <c r="Z27" s="65"/>
      <c r="AA27" s="65"/>
      <c r="AB27" s="66"/>
      <c r="AC27" s="161"/>
      <c r="AD27" s="65"/>
      <c r="AE27" s="65"/>
      <c r="AF27" s="65"/>
      <c r="AG27" s="66"/>
      <c r="AH27" s="138"/>
      <c r="AI27" s="65"/>
      <c r="AJ27" s="65"/>
      <c r="AK27" s="65"/>
      <c r="AL27" s="66"/>
      <c r="AM27" s="79" t="s">
        <v>52</v>
      </c>
      <c r="AN27" s="65"/>
      <c r="AO27" s="65"/>
      <c r="AP27" s="65"/>
      <c r="AQ27" s="66"/>
      <c r="AR27" s="138"/>
      <c r="AS27" s="65"/>
      <c r="AT27" s="65"/>
      <c r="AU27" s="65"/>
      <c r="AV27" s="66"/>
      <c r="AW27" s="162" t="s">
        <v>112</v>
      </c>
      <c r="AX27" s="65"/>
      <c r="AY27" s="65"/>
      <c r="AZ27" s="65"/>
      <c r="BA27" s="66"/>
      <c r="BB27" s="160"/>
      <c r="BC27" s="65"/>
      <c r="BD27" s="65"/>
      <c r="BE27" s="65"/>
      <c r="BF27" s="66"/>
    </row>
    <row r="28" ht="12.75" customHeight="1">
      <c r="A28" s="42"/>
      <c r="C28" s="32"/>
      <c r="D28" s="42"/>
      <c r="H28" s="32"/>
      <c r="I28" s="42"/>
      <c r="M28" s="32"/>
      <c r="N28" s="42"/>
      <c r="R28" s="32"/>
      <c r="S28" s="42"/>
      <c r="W28" s="32"/>
      <c r="X28" s="42"/>
      <c r="AB28" s="32"/>
      <c r="AG28" s="32"/>
      <c r="AH28" s="42"/>
      <c r="AL28" s="32"/>
      <c r="AM28" s="80" t="str">
        <f>IFERROR(__xludf.DUMMYFUNCTION("SPARKLINE({0,1})"),"")</f>
        <v/>
      </c>
      <c r="AQ28" s="32"/>
      <c r="AR28" s="42"/>
      <c r="AV28" s="32"/>
      <c r="AW28" s="42"/>
      <c r="BA28" s="32"/>
      <c r="BB28" s="42"/>
      <c r="BF28" s="32"/>
    </row>
    <row r="29" ht="12.75" customHeight="1">
      <c r="A29" s="39"/>
      <c r="B29" s="40"/>
      <c r="C29" s="41"/>
      <c r="D29" s="39"/>
      <c r="E29" s="40"/>
      <c r="F29" s="40"/>
      <c r="G29" s="40"/>
      <c r="H29" s="41"/>
      <c r="I29" s="39"/>
      <c r="J29" s="40"/>
      <c r="K29" s="40"/>
      <c r="L29" s="40"/>
      <c r="M29" s="41"/>
      <c r="N29" s="39"/>
      <c r="O29" s="40"/>
      <c r="P29" s="40"/>
      <c r="Q29" s="40"/>
      <c r="R29" s="41"/>
      <c r="S29" s="39"/>
      <c r="T29" s="40"/>
      <c r="U29" s="40"/>
      <c r="V29" s="40"/>
      <c r="W29" s="41"/>
      <c r="X29" s="39"/>
      <c r="Y29" s="40"/>
      <c r="Z29" s="40"/>
      <c r="AA29" s="40"/>
      <c r="AB29" s="41"/>
      <c r="AC29" s="40"/>
      <c r="AD29" s="40"/>
      <c r="AE29" s="40"/>
      <c r="AF29" s="40"/>
      <c r="AG29" s="41"/>
      <c r="AH29" s="39"/>
      <c r="AI29" s="40"/>
      <c r="AJ29" s="40"/>
      <c r="AK29" s="40"/>
      <c r="AL29" s="41"/>
      <c r="AM29" s="39"/>
      <c r="AN29" s="40"/>
      <c r="AO29" s="40"/>
      <c r="AP29" s="40"/>
      <c r="AQ29" s="41"/>
      <c r="AR29" s="39"/>
      <c r="AS29" s="40"/>
      <c r="AT29" s="40"/>
      <c r="AU29" s="40"/>
      <c r="AV29" s="41"/>
      <c r="AW29" s="39"/>
      <c r="AX29" s="40"/>
      <c r="AY29" s="40"/>
      <c r="AZ29" s="40"/>
      <c r="BA29" s="41"/>
      <c r="BB29" s="39"/>
      <c r="BC29" s="40"/>
      <c r="BD29" s="40"/>
      <c r="BE29" s="40"/>
      <c r="BF29" s="41"/>
    </row>
    <row r="30" ht="12.75" customHeight="1">
      <c r="A30" s="64" t="s">
        <v>65</v>
      </c>
      <c r="B30" s="65"/>
      <c r="C30" s="66"/>
      <c r="D30" s="151"/>
      <c r="E30" s="65"/>
      <c r="F30" s="65"/>
      <c r="G30" s="65"/>
      <c r="H30" s="66"/>
      <c r="I30" s="133" t="s">
        <v>66</v>
      </c>
      <c r="J30" s="65"/>
      <c r="K30" s="65"/>
      <c r="L30" s="65"/>
      <c r="M30" s="66"/>
      <c r="N30" s="154"/>
      <c r="O30" s="65"/>
      <c r="P30" s="65"/>
      <c r="Q30" s="65"/>
      <c r="R30" s="66"/>
      <c r="S30" s="133" t="s">
        <v>56</v>
      </c>
      <c r="T30" s="65"/>
      <c r="U30" s="65"/>
      <c r="V30" s="65"/>
      <c r="W30" s="66"/>
      <c r="X30" s="79"/>
      <c r="Y30" s="65"/>
      <c r="Z30" s="65"/>
      <c r="AA30" s="65"/>
      <c r="AB30" s="66"/>
      <c r="AC30" s="163" t="s">
        <v>31</v>
      </c>
      <c r="AD30" s="65"/>
      <c r="AE30" s="65"/>
      <c r="AF30" s="65"/>
      <c r="AG30" s="66"/>
      <c r="AH30" s="138"/>
      <c r="AI30" s="65"/>
      <c r="AJ30" s="65"/>
      <c r="AK30" s="65"/>
      <c r="AL30" s="66"/>
      <c r="AM30" s="163" t="s">
        <v>64</v>
      </c>
      <c r="AN30" s="65"/>
      <c r="AO30" s="65"/>
      <c r="AP30" s="65"/>
      <c r="AQ30" s="66"/>
      <c r="AR30" s="138"/>
      <c r="AS30" s="65"/>
      <c r="AT30" s="65"/>
      <c r="AU30" s="65"/>
      <c r="AV30" s="66"/>
      <c r="AW30" s="152" t="s">
        <v>113</v>
      </c>
      <c r="AX30" s="65"/>
      <c r="AY30" s="65"/>
      <c r="AZ30" s="65"/>
      <c r="BA30" s="66"/>
      <c r="BB30" s="82"/>
      <c r="BC30" s="65"/>
      <c r="BD30" s="65"/>
      <c r="BE30" s="65"/>
      <c r="BF30" s="66"/>
    </row>
    <row r="31" ht="12.75" customHeight="1">
      <c r="A31" s="42"/>
      <c r="C31" s="32"/>
      <c r="D31" s="42"/>
      <c r="H31" s="32"/>
      <c r="I31" s="42"/>
      <c r="M31" s="32"/>
      <c r="N31" s="42"/>
      <c r="R31" s="32"/>
      <c r="S31" s="42"/>
      <c r="W31" s="32"/>
      <c r="X31" s="80"/>
      <c r="AB31" s="32"/>
      <c r="AC31" s="42"/>
      <c r="AG31" s="32"/>
      <c r="AH31" s="42"/>
      <c r="AL31" s="32"/>
      <c r="AM31" s="42"/>
      <c r="AQ31" s="32"/>
      <c r="AR31" s="42"/>
      <c r="AV31" s="32"/>
      <c r="AW31" s="42"/>
      <c r="BA31" s="32"/>
      <c r="BB31" s="136"/>
      <c r="BF31" s="32"/>
    </row>
    <row r="32" ht="12.75" customHeight="1">
      <c r="A32" s="39"/>
      <c r="B32" s="40"/>
      <c r="C32" s="41"/>
      <c r="D32" s="39"/>
      <c r="E32" s="40"/>
      <c r="F32" s="40"/>
      <c r="G32" s="40"/>
      <c r="H32" s="41"/>
      <c r="I32" s="39"/>
      <c r="J32" s="40"/>
      <c r="K32" s="40"/>
      <c r="L32" s="40"/>
      <c r="M32" s="41"/>
      <c r="N32" s="39"/>
      <c r="O32" s="40"/>
      <c r="P32" s="40"/>
      <c r="Q32" s="40"/>
      <c r="R32" s="41"/>
      <c r="S32" s="39"/>
      <c r="T32" s="40"/>
      <c r="U32" s="40"/>
      <c r="V32" s="40"/>
      <c r="W32" s="41"/>
      <c r="X32" s="39"/>
      <c r="Y32" s="40"/>
      <c r="Z32" s="40"/>
      <c r="AA32" s="40"/>
      <c r="AB32" s="41"/>
      <c r="AC32" s="39"/>
      <c r="AD32" s="40"/>
      <c r="AE32" s="40"/>
      <c r="AF32" s="40"/>
      <c r="AG32" s="41"/>
      <c r="AH32" s="39"/>
      <c r="AI32" s="40"/>
      <c r="AJ32" s="40"/>
      <c r="AK32" s="40"/>
      <c r="AL32" s="41"/>
      <c r="AM32" s="39"/>
      <c r="AN32" s="40"/>
      <c r="AO32" s="40"/>
      <c r="AP32" s="40"/>
      <c r="AQ32" s="41"/>
      <c r="AR32" s="39"/>
      <c r="AS32" s="40"/>
      <c r="AT32" s="40"/>
      <c r="AU32" s="40"/>
      <c r="AV32" s="41"/>
      <c r="AW32" s="39"/>
      <c r="AX32" s="40"/>
      <c r="AY32" s="40"/>
      <c r="AZ32" s="40"/>
      <c r="BA32" s="41"/>
      <c r="BB32" s="39"/>
      <c r="BC32" s="40"/>
      <c r="BD32" s="40"/>
      <c r="BE32" s="40"/>
      <c r="BF32" s="41"/>
    </row>
    <row r="33" ht="12.75" customHeight="1">
      <c r="A33" s="64" t="s">
        <v>71</v>
      </c>
      <c r="B33" s="65"/>
      <c r="C33" s="66"/>
      <c r="D33" s="151"/>
      <c r="E33" s="65"/>
      <c r="F33" s="65"/>
      <c r="G33" s="65"/>
      <c r="H33" s="66"/>
      <c r="I33" s="55" t="s">
        <v>114</v>
      </c>
      <c r="M33" s="32"/>
      <c r="N33" s="137" t="s">
        <v>25</v>
      </c>
      <c r="O33" s="65"/>
      <c r="P33" s="65"/>
      <c r="Q33" s="65"/>
      <c r="R33" s="66"/>
      <c r="S33" s="55" t="s">
        <v>115</v>
      </c>
      <c r="W33" s="32"/>
      <c r="X33" s="137" t="s">
        <v>25</v>
      </c>
      <c r="Y33" s="65"/>
      <c r="Z33" s="65"/>
      <c r="AA33" s="65"/>
      <c r="AB33" s="66"/>
      <c r="AC33" s="133" t="s">
        <v>58</v>
      </c>
      <c r="AD33" s="65"/>
      <c r="AE33" s="65"/>
      <c r="AF33" s="65"/>
      <c r="AG33" s="66"/>
      <c r="AH33" s="138"/>
      <c r="AI33" s="65"/>
      <c r="AJ33" s="65"/>
      <c r="AK33" s="65"/>
      <c r="AL33" s="66"/>
      <c r="AM33" s="133" t="s">
        <v>62</v>
      </c>
      <c r="AN33" s="65"/>
      <c r="AO33" s="65"/>
      <c r="AP33" s="65"/>
      <c r="AQ33" s="66"/>
      <c r="AR33" s="154"/>
      <c r="AS33" s="65"/>
      <c r="AT33" s="65"/>
      <c r="AU33" s="65"/>
      <c r="AV33" s="66"/>
      <c r="AW33" s="159"/>
      <c r="AX33" s="65"/>
      <c r="AY33" s="65"/>
      <c r="AZ33" s="65"/>
      <c r="BA33" s="66"/>
      <c r="BB33" s="159"/>
      <c r="BC33" s="65"/>
      <c r="BD33" s="65"/>
      <c r="BE33" s="65"/>
      <c r="BF33" s="66"/>
    </row>
    <row r="34" ht="12.75" customHeight="1">
      <c r="A34" s="42"/>
      <c r="C34" s="32"/>
      <c r="D34" s="42"/>
      <c r="H34" s="32"/>
      <c r="I34" s="42"/>
      <c r="M34" s="32"/>
      <c r="N34" s="42"/>
      <c r="R34" s="32"/>
      <c r="S34" s="42"/>
      <c r="W34" s="32"/>
      <c r="X34" s="42"/>
      <c r="AB34" s="32"/>
      <c r="AC34" s="42"/>
      <c r="AG34" s="32"/>
      <c r="AH34" s="42"/>
      <c r="AL34" s="32"/>
      <c r="AM34" s="42"/>
      <c r="AQ34" s="32"/>
      <c r="AR34" s="42"/>
      <c r="AV34" s="32"/>
      <c r="AW34" s="42"/>
      <c r="BA34" s="32"/>
      <c r="BB34" s="42"/>
      <c r="BF34" s="32"/>
    </row>
    <row r="35" ht="12.75" customHeight="1">
      <c r="A35" s="39"/>
      <c r="B35" s="40"/>
      <c r="C35" s="41"/>
      <c r="D35" s="39"/>
      <c r="E35" s="40"/>
      <c r="F35" s="40"/>
      <c r="G35" s="40"/>
      <c r="H35" s="41"/>
      <c r="I35" s="39"/>
      <c r="J35" s="40"/>
      <c r="K35" s="40"/>
      <c r="L35" s="40"/>
      <c r="M35" s="41"/>
      <c r="N35" s="39"/>
      <c r="O35" s="40"/>
      <c r="P35" s="40"/>
      <c r="Q35" s="40"/>
      <c r="R35" s="41"/>
      <c r="S35" s="39"/>
      <c r="T35" s="40"/>
      <c r="U35" s="40"/>
      <c r="V35" s="40"/>
      <c r="W35" s="41"/>
      <c r="X35" s="39"/>
      <c r="Y35" s="40"/>
      <c r="Z35" s="40"/>
      <c r="AA35" s="40"/>
      <c r="AB35" s="41"/>
      <c r="AC35" s="39"/>
      <c r="AD35" s="40"/>
      <c r="AE35" s="40"/>
      <c r="AF35" s="40"/>
      <c r="AG35" s="41"/>
      <c r="AH35" s="39"/>
      <c r="AI35" s="40"/>
      <c r="AJ35" s="40"/>
      <c r="AK35" s="40"/>
      <c r="AL35" s="41"/>
      <c r="AM35" s="39"/>
      <c r="AN35" s="40"/>
      <c r="AO35" s="40"/>
      <c r="AP35" s="40"/>
      <c r="AQ35" s="41"/>
      <c r="AR35" s="39"/>
      <c r="AS35" s="40"/>
      <c r="AT35" s="40"/>
      <c r="AU35" s="40"/>
      <c r="AV35" s="41"/>
      <c r="AW35" s="39"/>
      <c r="AX35" s="40"/>
      <c r="AY35" s="40"/>
      <c r="AZ35" s="40"/>
      <c r="BA35" s="41"/>
      <c r="BB35" s="39"/>
      <c r="BC35" s="40"/>
      <c r="BD35" s="40"/>
      <c r="BE35" s="40"/>
      <c r="BF35" s="41"/>
    </row>
    <row r="36" ht="12.75" customHeight="1">
      <c r="A36" s="64" t="s">
        <v>74</v>
      </c>
      <c r="B36" s="65"/>
      <c r="C36" s="66"/>
      <c r="D36" s="159"/>
      <c r="E36" s="65"/>
      <c r="F36" s="65"/>
      <c r="G36" s="65"/>
      <c r="H36" s="66"/>
      <c r="I36" s="79" t="s">
        <v>52</v>
      </c>
      <c r="J36" s="65"/>
      <c r="K36" s="65"/>
      <c r="L36" s="65"/>
      <c r="M36" s="66"/>
      <c r="N36" s="137" t="s">
        <v>25</v>
      </c>
      <c r="O36" s="65"/>
      <c r="P36" s="65"/>
      <c r="Q36" s="65"/>
      <c r="R36" s="66"/>
      <c r="S36" s="133" t="s">
        <v>56</v>
      </c>
      <c r="T36" s="65"/>
      <c r="U36" s="65"/>
      <c r="V36" s="65"/>
      <c r="W36" s="66"/>
      <c r="X36" s="137" t="s">
        <v>25</v>
      </c>
      <c r="Y36" s="65"/>
      <c r="Z36" s="65"/>
      <c r="AA36" s="65"/>
      <c r="AB36" s="66"/>
      <c r="AC36" s="162" t="s">
        <v>116</v>
      </c>
      <c r="AD36" s="65"/>
      <c r="AE36" s="65"/>
      <c r="AF36" s="65"/>
      <c r="AG36" s="66"/>
      <c r="AH36" s="138"/>
      <c r="AI36" s="65"/>
      <c r="AJ36" s="65"/>
      <c r="AK36" s="65"/>
      <c r="AL36" s="66"/>
      <c r="AM36" s="162" t="s">
        <v>116</v>
      </c>
      <c r="AN36" s="65"/>
      <c r="AO36" s="65"/>
      <c r="AP36" s="65"/>
      <c r="AQ36" s="66"/>
      <c r="AR36" s="79" t="s">
        <v>52</v>
      </c>
      <c r="AS36" s="65"/>
      <c r="AT36" s="65"/>
      <c r="AU36" s="65"/>
      <c r="AV36" s="66"/>
      <c r="AW36" s="159"/>
      <c r="AX36" s="65"/>
      <c r="AY36" s="65"/>
      <c r="AZ36" s="65"/>
      <c r="BA36" s="66"/>
      <c r="BB36" s="159"/>
      <c r="BC36" s="65"/>
      <c r="BD36" s="65"/>
      <c r="BE36" s="65"/>
      <c r="BF36" s="66"/>
    </row>
    <row r="37" ht="12.75" customHeight="1">
      <c r="A37" s="42"/>
      <c r="C37" s="32"/>
      <c r="D37" s="42"/>
      <c r="H37" s="32"/>
      <c r="I37" s="80" t="str">
        <f>IFERROR(__xludf.DUMMYFUNCTION("SPARKLINE({0,1})"),"")</f>
        <v/>
      </c>
      <c r="M37" s="32"/>
      <c r="N37" s="42"/>
      <c r="R37" s="32"/>
      <c r="S37" s="42"/>
      <c r="W37" s="32"/>
      <c r="X37" s="42"/>
      <c r="AB37" s="32"/>
      <c r="AC37" s="42"/>
      <c r="AG37" s="32"/>
      <c r="AH37" s="42"/>
      <c r="AL37" s="32"/>
      <c r="AM37" s="42"/>
      <c r="AQ37" s="32"/>
      <c r="AR37" s="80" t="str">
        <f>IFERROR(__xludf.DUMMYFUNCTION("SPARKLINE({0,1})"),"")</f>
        <v/>
      </c>
      <c r="AV37" s="32"/>
      <c r="AW37" s="42"/>
      <c r="BA37" s="32"/>
      <c r="BB37" s="42"/>
      <c r="BF37" s="32"/>
    </row>
    <row r="38" ht="12.75" customHeight="1">
      <c r="A38" s="39"/>
      <c r="B38" s="40"/>
      <c r="C38" s="41"/>
      <c r="D38" s="39"/>
      <c r="E38" s="40"/>
      <c r="F38" s="40"/>
      <c r="G38" s="40"/>
      <c r="H38" s="41"/>
      <c r="I38" s="39"/>
      <c r="J38" s="40"/>
      <c r="K38" s="40"/>
      <c r="L38" s="40"/>
      <c r="M38" s="41"/>
      <c r="N38" s="39"/>
      <c r="O38" s="40"/>
      <c r="P38" s="40"/>
      <c r="Q38" s="40"/>
      <c r="R38" s="41"/>
      <c r="S38" s="39"/>
      <c r="T38" s="40"/>
      <c r="U38" s="40"/>
      <c r="V38" s="40"/>
      <c r="W38" s="41"/>
      <c r="X38" s="39"/>
      <c r="Y38" s="40"/>
      <c r="Z38" s="40"/>
      <c r="AA38" s="40"/>
      <c r="AB38" s="41"/>
      <c r="AC38" s="39"/>
      <c r="AD38" s="40"/>
      <c r="AE38" s="40"/>
      <c r="AF38" s="40"/>
      <c r="AG38" s="41"/>
      <c r="AH38" s="39"/>
      <c r="AI38" s="40"/>
      <c r="AJ38" s="40"/>
      <c r="AK38" s="40"/>
      <c r="AL38" s="41"/>
      <c r="AM38" s="39"/>
      <c r="AN38" s="40"/>
      <c r="AO38" s="40"/>
      <c r="AP38" s="40"/>
      <c r="AQ38" s="41"/>
      <c r="AR38" s="39"/>
      <c r="AS38" s="40"/>
      <c r="AT38" s="40"/>
      <c r="AU38" s="40"/>
      <c r="AV38" s="41"/>
      <c r="AW38" s="39"/>
      <c r="AX38" s="40"/>
      <c r="AY38" s="40"/>
      <c r="AZ38" s="40"/>
      <c r="BA38" s="41"/>
      <c r="BB38" s="39"/>
      <c r="BC38" s="40"/>
      <c r="BD38" s="40"/>
      <c r="BE38" s="40"/>
      <c r="BF38" s="41"/>
    </row>
    <row r="39" ht="12.75" customHeight="1">
      <c r="A39" s="64" t="s">
        <v>75</v>
      </c>
      <c r="B39" s="65"/>
      <c r="C39" s="66"/>
      <c r="D39" s="159"/>
      <c r="E39" s="65"/>
      <c r="F39" s="65"/>
      <c r="G39" s="65"/>
      <c r="H39" s="66"/>
      <c r="I39" s="162" t="s">
        <v>117</v>
      </c>
      <c r="J39" s="65"/>
      <c r="K39" s="65"/>
      <c r="L39" s="65"/>
      <c r="M39" s="66"/>
      <c r="N39" s="137" t="s">
        <v>25</v>
      </c>
      <c r="O39" s="65"/>
      <c r="P39" s="65"/>
      <c r="Q39" s="65"/>
      <c r="R39" s="66"/>
      <c r="S39" s="152" t="s">
        <v>118</v>
      </c>
      <c r="T39" s="65"/>
      <c r="U39" s="65"/>
      <c r="V39" s="65"/>
      <c r="W39" s="66"/>
      <c r="X39" s="137" t="s">
        <v>25</v>
      </c>
      <c r="Y39" s="65"/>
      <c r="Z39" s="65"/>
      <c r="AA39" s="65"/>
      <c r="AB39" s="66"/>
      <c r="AC39" s="162" t="s">
        <v>119</v>
      </c>
      <c r="AD39" s="65"/>
      <c r="AE39" s="65"/>
      <c r="AF39" s="65"/>
      <c r="AG39" s="66"/>
      <c r="AH39" s="79"/>
      <c r="AI39" s="65"/>
      <c r="AJ39" s="65"/>
      <c r="AK39" s="65"/>
      <c r="AL39" s="66"/>
      <c r="AM39" s="154"/>
      <c r="AN39" s="65"/>
      <c r="AO39" s="65"/>
      <c r="AP39" s="65"/>
      <c r="AQ39" s="66"/>
      <c r="AR39" s="154"/>
      <c r="AS39" s="65"/>
      <c r="AT39" s="65"/>
      <c r="AU39" s="65"/>
      <c r="AV39" s="66"/>
      <c r="AW39" s="159"/>
      <c r="AX39" s="65"/>
      <c r="AY39" s="65"/>
      <c r="AZ39" s="65"/>
      <c r="BA39" s="66"/>
      <c r="BB39" s="159"/>
      <c r="BC39" s="65"/>
      <c r="BD39" s="65"/>
      <c r="BE39" s="65"/>
      <c r="BF39" s="66"/>
    </row>
    <row r="40" ht="12.75" customHeight="1">
      <c r="A40" s="42"/>
      <c r="C40" s="32"/>
      <c r="D40" s="42"/>
      <c r="H40" s="32"/>
      <c r="I40" s="42"/>
      <c r="M40" s="32"/>
      <c r="N40" s="42"/>
      <c r="R40" s="32"/>
      <c r="S40" s="42"/>
      <c r="W40" s="32"/>
      <c r="X40" s="42"/>
      <c r="AB40" s="32"/>
      <c r="AC40" s="42"/>
      <c r="AG40" s="32"/>
      <c r="AH40" s="80"/>
      <c r="AL40" s="32"/>
      <c r="AM40" s="42"/>
      <c r="AQ40" s="32"/>
      <c r="AR40" s="42"/>
      <c r="AV40" s="32"/>
      <c r="AW40" s="42"/>
      <c r="BA40" s="32"/>
      <c r="BB40" s="42"/>
      <c r="BF40" s="32"/>
    </row>
    <row r="41" ht="12.75" customHeight="1">
      <c r="A41" s="39"/>
      <c r="B41" s="40"/>
      <c r="C41" s="41"/>
      <c r="D41" s="39"/>
      <c r="E41" s="40"/>
      <c r="F41" s="40"/>
      <c r="G41" s="40"/>
      <c r="H41" s="41"/>
      <c r="I41" s="39"/>
      <c r="J41" s="40"/>
      <c r="K41" s="40"/>
      <c r="L41" s="40"/>
      <c r="M41" s="41"/>
      <c r="N41" s="39"/>
      <c r="O41" s="40"/>
      <c r="P41" s="40"/>
      <c r="Q41" s="40"/>
      <c r="R41" s="41"/>
      <c r="S41" s="39"/>
      <c r="T41" s="40"/>
      <c r="U41" s="40"/>
      <c r="V41" s="40"/>
      <c r="W41" s="41"/>
      <c r="X41" s="39"/>
      <c r="Y41" s="40"/>
      <c r="Z41" s="40"/>
      <c r="AA41" s="40"/>
      <c r="AB41" s="41"/>
      <c r="AC41" s="39"/>
      <c r="AD41" s="40"/>
      <c r="AE41" s="40"/>
      <c r="AF41" s="40"/>
      <c r="AG41" s="41"/>
      <c r="AH41" s="39"/>
      <c r="AI41" s="40"/>
      <c r="AJ41" s="40"/>
      <c r="AK41" s="40"/>
      <c r="AL41" s="41"/>
      <c r="AM41" s="39"/>
      <c r="AN41" s="40"/>
      <c r="AO41" s="40"/>
      <c r="AP41" s="40"/>
      <c r="AQ41" s="41"/>
      <c r="AR41" s="39"/>
      <c r="AS41" s="40"/>
      <c r="AT41" s="40"/>
      <c r="AU41" s="40"/>
      <c r="AV41" s="41"/>
      <c r="AW41" s="39"/>
      <c r="AX41" s="40"/>
      <c r="AY41" s="40"/>
      <c r="AZ41" s="40"/>
      <c r="BA41" s="41"/>
      <c r="BB41" s="39"/>
      <c r="BC41" s="40"/>
      <c r="BD41" s="40"/>
      <c r="BE41" s="40"/>
      <c r="BF41" s="41"/>
    </row>
    <row r="42" ht="12.75" customHeight="1">
      <c r="A42" s="102"/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G42" s="19"/>
      <c r="AH42" s="19"/>
      <c r="AL42" s="104"/>
      <c r="AN42" s="19"/>
      <c r="AO42" s="19"/>
      <c r="AP42" s="19"/>
      <c r="AQ42" s="19"/>
      <c r="AR42" s="19"/>
      <c r="AS42" s="19"/>
      <c r="AT42" s="19"/>
      <c r="AU42" s="101"/>
      <c r="AV42" s="101"/>
      <c r="AW42" s="101"/>
      <c r="AX42" s="101"/>
      <c r="AY42" s="101"/>
      <c r="AZ42" s="101"/>
      <c r="BA42" s="101"/>
      <c r="BB42" s="101"/>
      <c r="BC42" s="101"/>
      <c r="BD42" s="101"/>
      <c r="BE42" s="101"/>
      <c r="BF42" s="101"/>
    </row>
    <row r="43" ht="12.75" customHeight="1">
      <c r="A43" s="103"/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G43" s="19"/>
      <c r="AH43" s="19"/>
      <c r="AL43" s="104" t="s">
        <v>78</v>
      </c>
      <c r="AN43" s="19"/>
      <c r="AO43" s="19"/>
      <c r="AP43" s="19"/>
      <c r="AQ43" s="19"/>
      <c r="AR43" s="19"/>
      <c r="AS43" s="19"/>
      <c r="AT43" s="19"/>
      <c r="AU43" s="101"/>
      <c r="AV43" s="101"/>
      <c r="AW43" s="101"/>
      <c r="AX43" s="101"/>
      <c r="AY43" s="101"/>
      <c r="AZ43" s="101"/>
      <c r="BA43" s="101"/>
      <c r="BB43" s="101"/>
      <c r="BC43" s="101"/>
      <c r="BD43" s="101"/>
      <c r="BE43" s="101"/>
      <c r="BF43" s="101"/>
    </row>
    <row r="44" ht="12.75" customHeight="1">
      <c r="A44" s="103"/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9"/>
      <c r="S44" s="19"/>
      <c r="T44" s="19"/>
      <c r="U44" s="19"/>
      <c r="V44" s="19"/>
      <c r="W44" s="19"/>
      <c r="X44" s="164"/>
      <c r="Y44" s="164"/>
      <c r="Z44" s="164"/>
      <c r="AA44" s="164"/>
      <c r="AB44" s="164"/>
      <c r="AC44" s="19"/>
      <c r="AD44" s="19"/>
      <c r="AE44" s="19"/>
      <c r="AG44" s="19"/>
      <c r="AH44" s="19"/>
      <c r="AL44" s="104" t="s">
        <v>79</v>
      </c>
      <c r="AN44" s="19"/>
      <c r="AO44" s="19"/>
      <c r="AP44" s="19"/>
      <c r="AQ44" s="19"/>
      <c r="AR44" s="19"/>
      <c r="AS44" s="19"/>
      <c r="AT44" s="19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</row>
  </sheetData>
  <mergeCells count="150">
    <mergeCell ref="S15:W17"/>
    <mergeCell ref="X15:AB17"/>
    <mergeCell ref="AC15:AG17"/>
    <mergeCell ref="AH15:AL17"/>
    <mergeCell ref="AM15:AQ17"/>
    <mergeCell ref="AR15:AV17"/>
    <mergeCell ref="AM18:AQ18"/>
    <mergeCell ref="AM19:AQ20"/>
    <mergeCell ref="AR19:AV20"/>
    <mergeCell ref="N15:R17"/>
    <mergeCell ref="N18:R20"/>
    <mergeCell ref="S18:W18"/>
    <mergeCell ref="X18:AB20"/>
    <mergeCell ref="AC18:AG20"/>
    <mergeCell ref="AH18:AL20"/>
    <mergeCell ref="S19:W20"/>
    <mergeCell ref="AM21:AQ23"/>
    <mergeCell ref="AR21:AV23"/>
    <mergeCell ref="I19:M20"/>
    <mergeCell ref="I21:M23"/>
    <mergeCell ref="N21:R23"/>
    <mergeCell ref="S21:W21"/>
    <mergeCell ref="X21:AB23"/>
    <mergeCell ref="AC21:AG23"/>
    <mergeCell ref="AH21:AL23"/>
    <mergeCell ref="S22:W23"/>
    <mergeCell ref="AR24:AV26"/>
    <mergeCell ref="AW24:BA26"/>
    <mergeCell ref="I24:M26"/>
    <mergeCell ref="N24:R26"/>
    <mergeCell ref="S24:W26"/>
    <mergeCell ref="X24:AB26"/>
    <mergeCell ref="AC24:AG26"/>
    <mergeCell ref="AH24:AL26"/>
    <mergeCell ref="AM24:AQ26"/>
    <mergeCell ref="BA2:BF3"/>
    <mergeCell ref="D5:H5"/>
    <mergeCell ref="I5:R5"/>
    <mergeCell ref="S5:AB5"/>
    <mergeCell ref="AC5:AL5"/>
    <mergeCell ref="AM5:AV5"/>
    <mergeCell ref="AW5:BF5"/>
    <mergeCell ref="A5:C5"/>
    <mergeCell ref="A6:C6"/>
    <mergeCell ref="D6:H6"/>
    <mergeCell ref="I6:M6"/>
    <mergeCell ref="N6:R6"/>
    <mergeCell ref="S6:W6"/>
    <mergeCell ref="X6:AB6"/>
    <mergeCell ref="AW7:BA8"/>
    <mergeCell ref="AW9:BA11"/>
    <mergeCell ref="BB9:BF11"/>
    <mergeCell ref="AW12:BA14"/>
    <mergeCell ref="BB12:BF14"/>
    <mergeCell ref="AW15:BA15"/>
    <mergeCell ref="BB15:BF17"/>
    <mergeCell ref="AW16:BA17"/>
    <mergeCell ref="AC6:AG6"/>
    <mergeCell ref="AH6:AL6"/>
    <mergeCell ref="AM6:AQ6"/>
    <mergeCell ref="AR6:AV6"/>
    <mergeCell ref="AW6:BA6"/>
    <mergeCell ref="BB6:BF6"/>
    <mergeCell ref="BB7:BF8"/>
    <mergeCell ref="AR18:AV18"/>
    <mergeCell ref="AW18:BA20"/>
    <mergeCell ref="BB18:BF20"/>
    <mergeCell ref="AW21:BA23"/>
    <mergeCell ref="BB21:BF23"/>
    <mergeCell ref="BB24:BF26"/>
    <mergeCell ref="A7:C8"/>
    <mergeCell ref="A9:C11"/>
    <mergeCell ref="A12:C14"/>
    <mergeCell ref="D15:H17"/>
    <mergeCell ref="I15:M15"/>
    <mergeCell ref="I16:M17"/>
    <mergeCell ref="I18:M18"/>
    <mergeCell ref="A15:C17"/>
    <mergeCell ref="A18:C20"/>
    <mergeCell ref="D18:H20"/>
    <mergeCell ref="A21:C23"/>
    <mergeCell ref="D21:H23"/>
    <mergeCell ref="A24:C26"/>
    <mergeCell ref="D24:H26"/>
    <mergeCell ref="AH36:AL38"/>
    <mergeCell ref="AM36:AQ38"/>
    <mergeCell ref="AR36:AV36"/>
    <mergeCell ref="AW36:BA38"/>
    <mergeCell ref="BB36:BF38"/>
    <mergeCell ref="AR37:AV38"/>
    <mergeCell ref="D36:H38"/>
    <mergeCell ref="I36:M36"/>
    <mergeCell ref="N36:R38"/>
    <mergeCell ref="S36:W38"/>
    <mergeCell ref="X36:AB38"/>
    <mergeCell ref="AC36:AG38"/>
    <mergeCell ref="I37:M38"/>
    <mergeCell ref="AH27:AL29"/>
    <mergeCell ref="AM27:AQ27"/>
    <mergeCell ref="AR27:AV29"/>
    <mergeCell ref="AW27:BA29"/>
    <mergeCell ref="BB27:BF29"/>
    <mergeCell ref="AM28:AQ29"/>
    <mergeCell ref="A27:C29"/>
    <mergeCell ref="D27:H29"/>
    <mergeCell ref="I27:M29"/>
    <mergeCell ref="N27:R29"/>
    <mergeCell ref="S27:W29"/>
    <mergeCell ref="X27:AB29"/>
    <mergeCell ref="AC27:AG29"/>
    <mergeCell ref="AH30:AL32"/>
    <mergeCell ref="AM30:AQ32"/>
    <mergeCell ref="AR30:AV32"/>
    <mergeCell ref="AW30:BA32"/>
    <mergeCell ref="BB30:BF30"/>
    <mergeCell ref="BB31:BF32"/>
    <mergeCell ref="D30:H32"/>
    <mergeCell ref="I30:M32"/>
    <mergeCell ref="N30:R32"/>
    <mergeCell ref="S30:W32"/>
    <mergeCell ref="X30:AB30"/>
    <mergeCell ref="AC30:AG32"/>
    <mergeCell ref="X31:AB32"/>
    <mergeCell ref="AC33:AG35"/>
    <mergeCell ref="AH33:AL35"/>
    <mergeCell ref="AM33:AQ35"/>
    <mergeCell ref="AR33:AV35"/>
    <mergeCell ref="AW33:BA35"/>
    <mergeCell ref="BB33:BF35"/>
    <mergeCell ref="A30:C32"/>
    <mergeCell ref="A33:C35"/>
    <mergeCell ref="D33:H35"/>
    <mergeCell ref="I33:M35"/>
    <mergeCell ref="N33:R35"/>
    <mergeCell ref="S33:W35"/>
    <mergeCell ref="X33:AB35"/>
    <mergeCell ref="AC39:AG41"/>
    <mergeCell ref="AH39:AL39"/>
    <mergeCell ref="AM39:AQ41"/>
    <mergeCell ref="AR39:AV41"/>
    <mergeCell ref="AW39:BA41"/>
    <mergeCell ref="BB39:BF41"/>
    <mergeCell ref="AH40:AL41"/>
    <mergeCell ref="A36:C38"/>
    <mergeCell ref="A39:C41"/>
    <mergeCell ref="D39:H41"/>
    <mergeCell ref="I39:M41"/>
    <mergeCell ref="N39:R41"/>
    <mergeCell ref="S39:W41"/>
    <mergeCell ref="X39:AB41"/>
  </mergeCells>
  <printOptions horizontalCentered="1" verticalCentered="1"/>
  <pageMargins bottom="0.39370078740157477" footer="0.0" header="0.0" left="0.25" right="0.25" top="0.5905511811023622"/>
  <pageSetup paperSize="9" orientation="landscape"/>
  <headerFooter>
    <oddFooter>&amp;R更新日: &amp;D</oddFooter>
  </headerFooter>
  <drawing r:id="rId1"/>
</worksheet>
</file>